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0730" windowHeight="11640" activeTab="0"/>
  </bookViews>
  <sheets>
    <sheet name="2021" sheetId="1" r:id="rId1"/>
  </sheets>
  <definedNames>
    <definedName name="_xlnm.Print_Area" localSheetId="0">'2021'!$A$4:$G$253</definedName>
  </definedNames>
  <calcPr fullCalcOnLoad="1"/>
</workbook>
</file>

<file path=xl/sharedStrings.xml><?xml version="1.0" encoding="utf-8"?>
<sst xmlns="http://schemas.openxmlformats.org/spreadsheetml/2006/main" count="234" uniqueCount="182">
  <si>
    <t>1. Laskutus tehdään verottomilla hinnoilla HETAn  ohjeiden mukaisesti</t>
  </si>
  <si>
    <t>3. Pelastuslaitoksen kalustoa ja henkilöstöä voidaan käyttää ainoastaan siinä tapauksessa, ettei</t>
  </si>
  <si>
    <t>Vuokraaja vastaa rikkoontuneen kaluston korjauksesta tai -uusimisesta.</t>
  </si>
  <si>
    <t>6. Pienkaluston tarvitsemat poltto- ja voiteluaineet eivät sisälly vuokraushintoihin. Kalusto lainataan ja</t>
  </si>
  <si>
    <t>palautetaan tankattuina / sopimuksen mukaan.</t>
  </si>
  <si>
    <t>Maksut tuloutetaan kalusto/-työsuorituksen antavan paloaseman tilille.</t>
  </si>
  <si>
    <t>alennettuun hintaan ( -50 %).</t>
  </si>
  <si>
    <t>KALUSTON LASKUTUSTAKSA</t>
  </si>
  <si>
    <t xml:space="preserve">VEROLLINEN </t>
  </si>
  <si>
    <t>VEROTON</t>
  </si>
  <si>
    <t>ASIAKAS</t>
  </si>
  <si>
    <t>LASKUTUS</t>
  </si>
  <si>
    <t xml:space="preserve"> 1. Laskutuksessa käytettävä tuntiveloitushinta</t>
  </si>
  <si>
    <t xml:space="preserve">Peruslaskutustunnin hinta </t>
  </si>
  <si>
    <t>€ / tunti</t>
  </si>
  <si>
    <t>Lisäksi laskutetaan aiheutuneet yli-, ilta-, yö-, lauantai- ja sunnuntai- haittalisät KVTES:n mukasesti</t>
  </si>
  <si>
    <t>Katso soveltamisohje taksan loppussa</t>
  </si>
  <si>
    <t xml:space="preserve"> 2. Ajoneuvojen kilometrihinnat </t>
  </si>
  <si>
    <t>Kevyt ajoneuvot (paino alle 3.500 kg)</t>
  </si>
  <si>
    <t>€/km</t>
  </si>
  <si>
    <t xml:space="preserve">Johtoauto / tarkastusautot            </t>
  </si>
  <si>
    <t>miehistöauto</t>
  </si>
  <si>
    <t>Raskaat pelastusajoneuvot</t>
  </si>
  <si>
    <t>Sammutusauto</t>
  </si>
  <si>
    <t>Raivausauto</t>
  </si>
  <si>
    <t xml:space="preserve">Säiliöauto               </t>
  </si>
  <si>
    <t>Puomitikas- tai nostolava-auto</t>
  </si>
  <si>
    <t xml:space="preserve">Kemikaali/ jälkivahingon /öljyntorjuntayksikkö  </t>
  </si>
  <si>
    <t>Kalustoauto (koukkulava-auto / vaarall. aineiden torjunta, muu kuorma-auto)</t>
  </si>
  <si>
    <t>3. Ajoneuvojen tuntiveloitukset</t>
  </si>
  <si>
    <t>€/tunti</t>
  </si>
  <si>
    <t xml:space="preserve">Kemikaali/ jälkivahingon /öljyntorjuntayksikkö </t>
  </si>
  <si>
    <t>Letkuauto</t>
  </si>
  <si>
    <t>Koukkulava-auto / muu kuorma-auto</t>
  </si>
  <si>
    <t xml:space="preserve">Miehistöauto </t>
  </si>
  <si>
    <t xml:space="preserve">Moottorikelkka </t>
  </si>
  <si>
    <t xml:space="preserve">Mönkijä </t>
  </si>
  <si>
    <t>Ajoneuvoja ei luovuteta käyttöön ilman laitokselta tulevaa kuljettajaa, jonka palkkakustannukset veloitetaan erikseen</t>
  </si>
  <si>
    <t>Ajoneuvotaksa: km- korvaus + tuntihinta</t>
  </si>
  <si>
    <t>Ambulanssit</t>
  </si>
  <si>
    <t xml:space="preserve">perusmaksu vrk- hinta </t>
  </si>
  <si>
    <t>€/ vrk</t>
  </si>
  <si>
    <t>Vuorokausihinta sis. 100 km</t>
  </si>
  <si>
    <t>lisäkilometrit</t>
  </si>
  <si>
    <t>€ / km</t>
  </si>
  <si>
    <t xml:space="preserve"> 4.  Pumput </t>
  </si>
  <si>
    <t xml:space="preserve">Raskaat pumput yli 1600 l/min </t>
  </si>
  <si>
    <t>€/ tunti</t>
  </si>
  <si>
    <t>Uppopumput, teho - 3000 l/min</t>
  </si>
  <si>
    <t>Keskiraskaat pumput, teho 1000 - 1600 l/min</t>
  </si>
  <si>
    <t>Kevytpumput, teho &lt;500 l/min</t>
  </si>
  <si>
    <t>Uppopumput, teho 300 - 800 l/min</t>
  </si>
  <si>
    <t>Sähköpumput, ex- suojattu</t>
  </si>
  <si>
    <t>Öljy- vesi-imuri Pullman</t>
  </si>
  <si>
    <t xml:space="preserve">   </t>
  </si>
  <si>
    <t>Sähkögeneraattorit, 5 kW</t>
  </si>
  <si>
    <t>Yllämainittuja pumppuja ei luovuteta vuokralle ilman laitokselta tulevaa käyttäjää, jonka palkkakustannukset laskutetaan erikseen</t>
  </si>
  <si>
    <t>Käsipumppu</t>
  </si>
  <si>
    <t>Pumppujen kuljetus laskutetaan erikseen</t>
  </si>
  <si>
    <t xml:space="preserve"> 5. Letkut </t>
  </si>
  <si>
    <t xml:space="preserve">Paloletkut </t>
  </si>
  <si>
    <t>Letkun käytön jälkeinen huolto ja korjaus laskutetaan työtunnin hinnan mukaisesti</t>
  </si>
  <si>
    <t xml:space="preserve"> 6. Savukone</t>
  </si>
  <si>
    <t xml:space="preserve">                          </t>
  </si>
  <si>
    <t>Käytön mukaan vuorokausia</t>
  </si>
  <si>
    <t xml:space="preserve">Lisäksi laskutetaan erikseen tarvikkeet/aineet käytön mukaan </t>
  </si>
  <si>
    <t xml:space="preserve"> 7. Veneet </t>
  </si>
  <si>
    <t>Veneet F-luokka   Raahe Meri 5 + lisämaksu miehistö, kaksi miestä</t>
  </si>
  <si>
    <t>Muut veneet:</t>
  </si>
  <si>
    <t>Soutu , kumiveneet jne + lisämaksu miehistöstä</t>
  </si>
  <si>
    <t>Veneitä ei luovuteta käyttöön ilman laitokselta tulevaa kuljettajaa, jonka palkkakustannukset laskutetaan erikseen</t>
  </si>
  <si>
    <t>8. Armatuurikalusto</t>
  </si>
  <si>
    <t>Palopostikalusto</t>
  </si>
  <si>
    <t>€/vrk</t>
  </si>
  <si>
    <t>Suihkuputki, jakoliitin, muunnosliitin, muut armatuurit</t>
  </si>
  <si>
    <t>Vuokrauksesta ja hinnoittelusta sovittava lisäksi vesilaitoksen kanssa</t>
  </si>
  <si>
    <t>Varmistettava, että asiakas on sopinut asiasta vesilaitoksen kanssa</t>
  </si>
  <si>
    <t xml:space="preserve">9. Öljyntorjuntakalusto </t>
  </si>
  <si>
    <t>Öljypuomi kpl/vrk</t>
  </si>
  <si>
    <t>Muut mahdolliset tuotteet hinnoitellaan erikseen tapauskohtaisesti</t>
  </si>
  <si>
    <t>10. Erikoisvarusteet</t>
  </si>
  <si>
    <t xml:space="preserve">Pintapelastuspuku </t>
  </si>
  <si>
    <t>Eläinten pelastuspuku</t>
  </si>
  <si>
    <t>Vesisukelluspuku, räpylät ja painot</t>
  </si>
  <si>
    <t>Pelastusliivit, vuokrataan vain vuorokaudeksi</t>
  </si>
  <si>
    <t>€/kerta</t>
  </si>
  <si>
    <t xml:space="preserve">Em. kalustoa vuokrataan vain henkilökunnalle </t>
  </si>
  <si>
    <t xml:space="preserve">11. Paineilmapullojen täyttö </t>
  </si>
  <si>
    <t>Litrahinta</t>
  </si>
  <si>
    <t>€ / litra</t>
  </si>
  <si>
    <t>Paineilmalaitteen huolto ja korjaus</t>
  </si>
  <si>
    <t>laskutetaan työtunnin hinnan mukaisesti</t>
  </si>
  <si>
    <t>Lisäksi varaosat / tarvikkeet veloitetaan erikseen</t>
  </si>
  <si>
    <t>12. Vesi pelastusaitoksen palopostista</t>
  </si>
  <si>
    <t>Vesi ilman jätevesimaksua</t>
  </si>
  <si>
    <t>€/m³</t>
  </si>
  <si>
    <t xml:space="preserve">Mikäli paloaseman on maksettava jätevesimaksu lisätään se laskutushintaan </t>
  </si>
  <si>
    <t xml:space="preserve">Lisäksi laskuteaan korvaus veden luovutuksesta / jakelusta vähintään ½ miestyötuntia (palkkakustannus) </t>
  </si>
  <si>
    <t xml:space="preserve">13. Kopiokone </t>
  </si>
  <si>
    <t>Valokopiot ulkopuolinen</t>
  </si>
  <si>
    <t>€/kpl</t>
  </si>
  <si>
    <t xml:space="preserve">Valokopiot sisäinen </t>
  </si>
  <si>
    <t>14. Erikoisvälineet</t>
  </si>
  <si>
    <t>Savusukellussimulaattori (häkkirata)  (käyttövuorokausi)</t>
  </si>
  <si>
    <t>€ / vrk</t>
  </si>
  <si>
    <t>Savusukelluskontti (käyttövuorokausi)</t>
  </si>
  <si>
    <t>Kuljetuskustannukset laskutetaan  erikseen</t>
  </si>
  <si>
    <t>15. Laitoksen suorittama tiedotus ja valistus- sekä maksullinen koulutus</t>
  </si>
  <si>
    <t>Alkusammutuskoulutus</t>
  </si>
  <si>
    <t>henkilömäärä 1 - 10 hlö</t>
  </si>
  <si>
    <t>€/ ryhmä</t>
  </si>
  <si>
    <t>lisähenkilöt</t>
  </si>
  <si>
    <t>€ / hlö</t>
  </si>
  <si>
    <t xml:space="preserve">Pelastuslaitoksen alkusammutuskalustoa ei vuokrata yksityisille </t>
  </si>
  <si>
    <t>sammutinhuoltoliikkeille tai muille koulutusta järjestäville tahoille</t>
  </si>
  <si>
    <t>Mikäli koulutus on virka-ajan ulkopuolella, veloitetaan työtunnit erikseen</t>
  </si>
  <si>
    <t>Lisäksi laskuteaan haittalisät/ylityöt erikseen</t>
  </si>
  <si>
    <t>16. Koulutustilojen- ja muiden tilojen käyttö paloasemilla</t>
  </si>
  <si>
    <t>Koulutustilan vuokra / kahteen tuntiin saakka</t>
  </si>
  <si>
    <t>€/ kerta</t>
  </si>
  <si>
    <t>Seuraavat alkavat tunnit</t>
  </si>
  <si>
    <t>Kahvio-/tarjoilutilat</t>
  </si>
  <si>
    <t>Paloasemien sauna- ja pesutiloja ei vuokrata.</t>
  </si>
  <si>
    <t>17. Varusteiden pesu ja -kyllästäminen</t>
  </si>
  <si>
    <t>Pesu</t>
  </si>
  <si>
    <t>€/puku</t>
  </si>
  <si>
    <t>Kyllästäminen</t>
  </si>
  <si>
    <t>19. Käytöstä poistettava kalusto</t>
  </si>
  <si>
    <t>Letkut, myydään ilman liittimiä</t>
  </si>
  <si>
    <t>39 mm letku</t>
  </si>
  <si>
    <t>€/m</t>
  </si>
  <si>
    <t>52 mm, 76 mm letku</t>
  </si>
  <si>
    <t>Pelastuslaitos poistaa kaluston keskitetysti</t>
  </si>
  <si>
    <t>SOVELTAMISOHJE</t>
  </si>
  <si>
    <t>ESIMERKKILASKELMA PALKKA-/TYÖKUSTANNUKSEN LASKENNASTA</t>
  </si>
  <si>
    <t xml:space="preserve"> 1. Tuntipalkat työntekijän osalta: </t>
  </si>
  <si>
    <t>Työn suorittajan perustuntipalkka sisältää alv:n ja sos.kulut</t>
  </si>
  <si>
    <t>Lisäksi laskutetaan aiheutuneet yli-, ilta-, yö-, lauantai- ja sunnuntai-</t>
  </si>
  <si>
    <t>työkorvaukset, jonka laskuperusteena käytetään vahvistettua tunti-</t>
  </si>
  <si>
    <t>palkkaa sekä hälytysraha ja kilometrikorvaus (työntekijälle maksetut).</t>
  </si>
  <si>
    <t>Työntekijän palkka laskutetaan aina kun suoritetaan työtehtäviä.</t>
  </si>
  <si>
    <t>Esim: Työ tehty sunnuntaina 18.00-20.00, henkilö hälytetty työhön.</t>
  </si>
  <si>
    <t xml:space="preserve">Laskutustunnit    yhteensä = 2 tunti                                 </t>
  </si>
  <si>
    <t xml:space="preserve"> sunnuntaityölisä = 100 %    </t>
  </si>
  <si>
    <t xml:space="preserve"> iltatyölisä, 2 tuntia = 15 % </t>
  </si>
  <si>
    <t xml:space="preserve">hälytysraha virkaehtosopimus          </t>
  </si>
  <si>
    <t>Yhteensä</t>
  </si>
  <si>
    <t>Esim: Työ tehty työvuoron aikana arkipäivänä  08.00-10.00.</t>
  </si>
  <si>
    <t>Laskutus yhteensä</t>
  </si>
  <si>
    <t>Veneet A - D  luokka   + lisämaksu miehistöstä</t>
  </si>
  <si>
    <t>maksua, mikäli kustannukset ovat kyseisen kohteen osalta olennaisesti taksan mukaista</t>
  </si>
  <si>
    <t>SISÄLTÄÄ ALV:N</t>
  </si>
  <si>
    <t>Luentopalkkio/oppitunti (á 45min)</t>
  </si>
  <si>
    <t>Mikäli  alv- verokannoissa tapahtuu muutoksia muutetaan taksaa siltä osin.</t>
  </si>
  <si>
    <t>2. Pelastuslaitoksen laskuihin lisätään laskutuslisä 5 €/lasku.</t>
  </si>
  <si>
    <t>pelastustoiminnan toimintavalmius alene tai toiminta ei muutoin vaarannu.</t>
  </si>
  <si>
    <t xml:space="preserve">4. Kaluston on oltava palautettaessa vastaavassa kunnossa kuin vuokrattaessa.  </t>
  </si>
  <si>
    <t>ALV 24 %</t>
  </si>
  <si>
    <t>SISÄLTÄÄ 
ALV:N</t>
  </si>
  <si>
    <t>5.Tuntitaksoissa vähimmäislaskutusaika on yksi tunti. Sen lisäksi laskutus tapahtuun puolen tunnin tarkkuudella.</t>
  </si>
  <si>
    <t>maksua alemmat ja mikäli sen periminen olisi täysimääräisenä ilmeisen kohtuutonta.</t>
  </si>
  <si>
    <t>Esimerkiksi tapauksessa, jossa on kysymys pidempiaikaisesta tilojen vuokrauksesta tai urakasta.</t>
  </si>
  <si>
    <t>Taksan soveltaminen ja vuokrausperiaatteet</t>
  </si>
  <si>
    <t>10. Kalustoa voidaan vuokrata henkilöstölle omaan käyttöön, ei kuitenkaan ansaintatarkoitukseen,</t>
  </si>
  <si>
    <t>Veneet F-luokka  Kalajoki Anneli + lisämaksu miehistö, kaksi miestä</t>
  </si>
  <si>
    <t>Imeytystuotteet laskutetaan saman tai vastaavan tuotteen päivän hinnan mukaisesti</t>
  </si>
  <si>
    <t>Öljypuomin pesu: laskutetaan tuntiveloituksen mukaisesti ja mahdolliset erikseen puhdistusaineet ja mahdollisesti erikseen puhdistusaineet.</t>
  </si>
  <si>
    <t>JOKILAAKSOJEN PELASTUSLAITOKSEN MAKSULLISTEN PALVELUIDEN JA KALUSTON LASKUTUSTAKSAT</t>
  </si>
  <si>
    <t>7.  Vuokralle antajan on annettava tarvittava käyttöopastus vuokrattaviin laitteisiin ja koneisiin.</t>
  </si>
  <si>
    <t xml:space="preserve">8. Palopäällikkö tai hänen määräämä vastuuhenkilö huolehtii laskutuksesta viivytyksettä laskutusohjeiden mukaisesti. </t>
  </si>
  <si>
    <t>Tämä taksa ei koske erilliseen sopimukseen perustuvia palvelumaksuja,esimerkiksi pelastuslaitosten välisen</t>
  </si>
  <si>
    <t xml:space="preserve"> erillisen sopimuksen mukaista laskutusta tai erikseen sovittuja viranomaisyhteistyön laskutusta.</t>
  </si>
  <si>
    <t>9. Palopäällikkö  voi toimialuepäällikön kanssa keskusteltuaan voi erityisestä syystä alentaa taksan mukaista laskutusta/</t>
  </si>
  <si>
    <t>Tarvittaessa  toimialuepäällikkö tai hallintopäällikkö voivat antaa täydentäviä ohjeita vuokrauksesta.</t>
  </si>
  <si>
    <t xml:space="preserve">Polttonesteet laskutetaan kulutuksen mukaan </t>
  </si>
  <si>
    <t>Koulutus- ja valitustoiminnan mahdollinen maksuttomuus päätetään turvallisuustyön toimintaohjeessa</t>
  </si>
  <si>
    <t>Vuokraaja vastaa kiinteistölle tai irtaimistolle mahdollisesti aiheutetuista vahingoista ja ylimääräisestä siivouksesta.</t>
  </si>
  <si>
    <t>ylityö =  2 * 50% / 41,54€ / tunti</t>
  </si>
  <si>
    <t>Laskutustunnit  = 2 tuntia  * 44,02 € tunti</t>
  </si>
  <si>
    <t>Pelastuslaitoksen johtokunta 16.10.2020</t>
  </si>
  <si>
    <t>Taksan voimaantulo 1.1.2021</t>
  </si>
  <si>
    <t>Liite 12/2020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</si>
</sst>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%"/>
    <numFmt numFmtId="175" formatCode="0.00%"/>
    <numFmt numFmtId="176" formatCode="#\ ?/?"/>
    <numFmt numFmtId="177" formatCode="#\ ??/??"/>
    <numFmt numFmtId="178" formatCode="0.0"/>
    <numFmt numFmtId="179" formatCode="[$€-2]\ #,##0.00;\-[$€-2]\ #,##0.00"/>
    <numFmt numFmtId="180" formatCode="#,##0.00\ [$€-1];\-#,##0.00\ [$€-1]"/>
    <numFmt numFmtId="181" formatCode="#,##0.00\ [$EUR];\-#,##0.00\ [$EUR]"/>
    <numFmt numFmtId="182" formatCode="[$€-2]\ #,##0.00;[Red]\-[$€-2]\ #,##0.00"/>
    <numFmt numFmtId="183" formatCode="0.0000000"/>
    <numFmt numFmtId="184" formatCode="0.00000000"/>
    <numFmt numFmtId="185" formatCode="0.000000000"/>
    <numFmt numFmtId="186" formatCode="0.000000"/>
    <numFmt numFmtId="187" formatCode="0.00000"/>
    <numFmt numFmtId="188" formatCode="0.0000"/>
    <numFmt numFmtId="189" formatCode="0.000"/>
    <numFmt numFmtId="190" formatCode="#,##0.00_ ;[Red]\-#,##0.00\ "/>
    <numFmt numFmtId="191" formatCode="&quot;Kyllä&quot;;&quot;Kyllä&quot;;&quot;Ei&quot;"/>
    <numFmt numFmtId="192" formatCode="&quot;Tosi&quot;;&quot;Tosi&quot;;&quot;Epätosi&quot;"/>
    <numFmt numFmtId="193" formatCode="&quot;Käytössä&quot;;&quot;Käytössä&quot;;&quot;Ei käytössä&quot;"/>
    <numFmt numFmtId="194" formatCode="#,##0.000;[Red]\-#,##0.000"/>
    <numFmt numFmtId="195" formatCode="#,##0.00_ ;\-#,##0.00\ "/>
    <numFmt numFmtId="196" formatCode="#,##0.0_ ;\-#,##0.0\ "/>
    <numFmt numFmtId="197" formatCode="#,##0_ ;\-#,##0\ "/>
    <numFmt numFmtId="198" formatCode="#,##0.000_ ;\-#,##0.000\ "/>
    <numFmt numFmtId="199" formatCode="[$-40B]d\.\ mmmm&quot;ta &quot;yyyy"/>
    <numFmt numFmtId="200" formatCode="#,##0.00\ &quot;€&quot;"/>
    <numFmt numFmtId="201" formatCode="[$€-2]\ #\ ##,000_);[Red]\([$€-2]\ #\ ##,000\)"/>
    <numFmt numFmtId="202" formatCode="#,##0.0"/>
  </numFmts>
  <fonts count="44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14" xfId="0" applyNumberFormat="1" applyBorder="1" applyAlignment="1">
      <alignment wrapText="1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3" xfId="0" applyNumberFormat="1" applyBorder="1" applyAlignment="1">
      <alignment horizontal="left"/>
    </xf>
    <xf numFmtId="4" fontId="0" fillId="0" borderId="17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3" fillId="0" borderId="20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9" fontId="3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 wrapText="1"/>
    </xf>
    <xf numFmtId="4" fontId="5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 vertical="top"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3" fillId="0" borderId="34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wrapText="1"/>
    </xf>
    <xf numFmtId="4" fontId="0" fillId="0" borderId="18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3" fillId="0" borderId="0" xfId="0" applyFont="1" applyAlignment="1">
      <alignment horizontal="left" vertical="top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8"/>
  <sheetViews>
    <sheetView tabSelected="1" zoomScale="145" zoomScaleNormal="145" workbookViewId="0" topLeftCell="A1">
      <selection activeCell="I15" sqref="I15"/>
    </sheetView>
  </sheetViews>
  <sheetFormatPr defaultColWidth="9.140625" defaultRowHeight="12.75"/>
  <cols>
    <col min="1" max="1" width="3.421875" style="1" customWidth="1"/>
    <col min="2" max="2" width="44.140625" style="1" customWidth="1"/>
    <col min="3" max="4" width="9.140625" style="1" customWidth="1"/>
    <col min="5" max="5" width="10.8515625" style="1" customWidth="1"/>
    <col min="6" max="6" width="8.7109375" style="1" customWidth="1"/>
    <col min="7" max="7" width="12.57421875" style="1" customWidth="1"/>
    <col min="8" max="16384" width="9.140625" style="1" customWidth="1"/>
  </cols>
  <sheetData>
    <row r="1" ht="12.75">
      <c r="F1" s="2"/>
    </row>
    <row r="2" ht="12.75">
      <c r="F2" s="2"/>
    </row>
    <row r="4" ht="12.75">
      <c r="A4" s="2" t="s">
        <v>167</v>
      </c>
    </row>
    <row r="6" spans="1:7" ht="12.75">
      <c r="A6" s="54" t="s">
        <v>179</v>
      </c>
      <c r="B6" s="54"/>
      <c r="D6" s="49"/>
      <c r="G6" s="2" t="s">
        <v>181</v>
      </c>
    </row>
    <row r="7" spans="1:2" ht="12.75">
      <c r="A7" s="55" t="s">
        <v>180</v>
      </c>
      <c r="B7" s="54"/>
    </row>
    <row r="8" ht="13.5" thickBot="1"/>
    <row r="9" spans="1:7" ht="12.75">
      <c r="A9" s="21"/>
      <c r="B9" s="22" t="s">
        <v>162</v>
      </c>
      <c r="C9" s="23"/>
      <c r="D9" s="23"/>
      <c r="E9" s="23"/>
      <c r="F9" s="23"/>
      <c r="G9" s="24"/>
    </row>
    <row r="10" spans="1:7" ht="12.75">
      <c r="A10" s="25"/>
      <c r="B10" s="26"/>
      <c r="C10" s="26"/>
      <c r="D10" s="26"/>
      <c r="E10" s="26"/>
      <c r="F10" s="26"/>
      <c r="G10" s="27"/>
    </row>
    <row r="11" spans="1:7" ht="12.75">
      <c r="A11" s="25" t="s">
        <v>0</v>
      </c>
      <c r="B11" s="26"/>
      <c r="C11" s="26"/>
      <c r="D11" s="26"/>
      <c r="E11" s="26"/>
      <c r="F11" s="26"/>
      <c r="G11" s="27"/>
    </row>
    <row r="12" spans="1:7" ht="12.75">
      <c r="A12" s="25" t="s">
        <v>153</v>
      </c>
      <c r="B12" s="26"/>
      <c r="C12" s="26"/>
      <c r="D12" s="26"/>
      <c r="E12" s="26"/>
      <c r="F12" s="26"/>
      <c r="G12" s="27"/>
    </row>
    <row r="13" spans="1:7" ht="12.75">
      <c r="A13" s="25"/>
      <c r="B13" s="26"/>
      <c r="C13" s="26"/>
      <c r="D13" s="26"/>
      <c r="E13" s="26"/>
      <c r="F13" s="26"/>
      <c r="G13" s="27"/>
    </row>
    <row r="14" spans="1:7" ht="12.75">
      <c r="A14" s="25" t="s">
        <v>154</v>
      </c>
      <c r="B14" s="26"/>
      <c r="C14" s="26"/>
      <c r="D14" s="26"/>
      <c r="E14" s="26"/>
      <c r="F14" s="26"/>
      <c r="G14" s="27"/>
    </row>
    <row r="15" spans="1:7" ht="12.75">
      <c r="A15" s="25"/>
      <c r="B15" s="26"/>
      <c r="C15" s="26"/>
      <c r="D15" s="26"/>
      <c r="E15" s="26"/>
      <c r="F15" s="26"/>
      <c r="G15" s="27"/>
    </row>
    <row r="16" spans="1:7" ht="12.75">
      <c r="A16" s="25" t="s">
        <v>1</v>
      </c>
      <c r="B16" s="26"/>
      <c r="C16" s="26"/>
      <c r="D16" s="26"/>
      <c r="E16" s="26"/>
      <c r="F16" s="26"/>
      <c r="G16" s="27"/>
    </row>
    <row r="17" spans="1:7" ht="12.75">
      <c r="A17" s="25" t="s">
        <v>155</v>
      </c>
      <c r="B17" s="26"/>
      <c r="C17" s="26"/>
      <c r="D17" s="26"/>
      <c r="E17" s="26"/>
      <c r="F17" s="26"/>
      <c r="G17" s="27"/>
    </row>
    <row r="18" spans="1:7" ht="12.75">
      <c r="A18" s="25"/>
      <c r="B18" s="26"/>
      <c r="C18" s="26"/>
      <c r="D18" s="26"/>
      <c r="E18" s="26"/>
      <c r="F18" s="26"/>
      <c r="G18" s="27"/>
    </row>
    <row r="19" spans="1:7" ht="12.75">
      <c r="A19" s="25" t="s">
        <v>156</v>
      </c>
      <c r="B19" s="26"/>
      <c r="C19" s="26"/>
      <c r="D19" s="26"/>
      <c r="E19" s="26"/>
      <c r="F19" s="26"/>
      <c r="G19" s="27"/>
    </row>
    <row r="20" spans="1:7" ht="12.75">
      <c r="A20" s="25" t="s">
        <v>2</v>
      </c>
      <c r="B20" s="26"/>
      <c r="C20" s="26"/>
      <c r="D20" s="26"/>
      <c r="E20" s="26"/>
      <c r="F20" s="26"/>
      <c r="G20" s="27"/>
    </row>
    <row r="21" spans="1:7" ht="12.75">
      <c r="A21" s="25"/>
      <c r="B21" s="26"/>
      <c r="C21" s="26"/>
      <c r="D21" s="26"/>
      <c r="E21" s="26"/>
      <c r="F21" s="26"/>
      <c r="G21" s="27"/>
    </row>
    <row r="22" spans="1:7" ht="12.75">
      <c r="A22" s="25" t="s">
        <v>159</v>
      </c>
      <c r="B22" s="26"/>
      <c r="C22" s="26"/>
      <c r="D22" s="26"/>
      <c r="E22" s="26"/>
      <c r="F22" s="26"/>
      <c r="G22" s="27"/>
    </row>
    <row r="23" spans="1:7" ht="12.75">
      <c r="A23" s="25"/>
      <c r="B23" s="26"/>
      <c r="C23" s="26"/>
      <c r="D23" s="26"/>
      <c r="E23" s="26"/>
      <c r="F23" s="26"/>
      <c r="G23" s="27"/>
    </row>
    <row r="24" spans="1:7" ht="12.75">
      <c r="A24" s="25" t="s">
        <v>3</v>
      </c>
      <c r="B24" s="26"/>
      <c r="C24" s="26"/>
      <c r="D24" s="26"/>
      <c r="E24" s="26"/>
      <c r="F24" s="26"/>
      <c r="G24" s="27"/>
    </row>
    <row r="25" spans="1:7" ht="12.75">
      <c r="A25" s="25" t="s">
        <v>4</v>
      </c>
      <c r="B25" s="26"/>
      <c r="C25" s="26"/>
      <c r="D25" s="26"/>
      <c r="E25" s="26"/>
      <c r="F25" s="26"/>
      <c r="G25" s="27"/>
    </row>
    <row r="26" spans="1:7" ht="12.75">
      <c r="A26" s="25"/>
      <c r="B26" s="26"/>
      <c r="C26" s="26"/>
      <c r="D26" s="26"/>
      <c r="E26" s="26"/>
      <c r="F26" s="26"/>
      <c r="G26" s="27"/>
    </row>
    <row r="27" spans="1:7" ht="12.75">
      <c r="A27" s="25" t="s">
        <v>168</v>
      </c>
      <c r="B27" s="26"/>
      <c r="C27" s="26"/>
      <c r="D27" s="26"/>
      <c r="E27" s="26"/>
      <c r="F27" s="26"/>
      <c r="G27" s="27"/>
    </row>
    <row r="28" spans="1:7" ht="12.75">
      <c r="A28" s="25"/>
      <c r="B28" s="26"/>
      <c r="C28" s="26"/>
      <c r="D28" s="26"/>
      <c r="E28" s="26"/>
      <c r="F28" s="26"/>
      <c r="G28" s="27"/>
    </row>
    <row r="29" spans="1:7" ht="12.75">
      <c r="A29" s="25" t="s">
        <v>169</v>
      </c>
      <c r="B29" s="26"/>
      <c r="C29" s="26"/>
      <c r="D29" s="26"/>
      <c r="E29" s="26"/>
      <c r="F29" s="26"/>
      <c r="G29" s="27"/>
    </row>
    <row r="30" spans="1:7" ht="12.75">
      <c r="A30" s="25" t="s">
        <v>5</v>
      </c>
      <c r="B30" s="26"/>
      <c r="C30" s="26"/>
      <c r="D30" s="26"/>
      <c r="E30" s="26"/>
      <c r="F30" s="26"/>
      <c r="G30" s="27"/>
    </row>
    <row r="31" spans="1:7" ht="12.75">
      <c r="A31" s="25"/>
      <c r="B31" s="26"/>
      <c r="C31" s="26"/>
      <c r="D31" s="26"/>
      <c r="E31" s="26"/>
      <c r="F31" s="26"/>
      <c r="G31" s="27"/>
    </row>
    <row r="32" spans="1:7" ht="12.75">
      <c r="A32" s="41" t="s">
        <v>172</v>
      </c>
      <c r="B32" s="26"/>
      <c r="C32" s="26"/>
      <c r="D32" s="26"/>
      <c r="E32" s="26"/>
      <c r="F32" s="26"/>
      <c r="G32" s="27"/>
    </row>
    <row r="33" spans="1:7" ht="12.75">
      <c r="A33" s="25" t="s">
        <v>150</v>
      </c>
      <c r="B33" s="26"/>
      <c r="C33" s="26"/>
      <c r="D33" s="26"/>
      <c r="E33" s="26"/>
      <c r="F33" s="26"/>
      <c r="G33" s="27"/>
    </row>
    <row r="34" spans="1:7" ht="12.75">
      <c r="A34" s="25" t="s">
        <v>160</v>
      </c>
      <c r="B34" s="26"/>
      <c r="C34" s="26"/>
      <c r="D34" s="26"/>
      <c r="E34" s="26"/>
      <c r="F34" s="26"/>
      <c r="G34" s="27"/>
    </row>
    <row r="35" spans="1:7" ht="12.75">
      <c r="A35" s="25" t="s">
        <v>161</v>
      </c>
      <c r="B35" s="26"/>
      <c r="C35" s="26"/>
      <c r="D35" s="26"/>
      <c r="E35" s="26"/>
      <c r="F35" s="26"/>
      <c r="G35" s="27"/>
    </row>
    <row r="36" spans="1:7" ht="12.75">
      <c r="A36" s="25"/>
      <c r="B36" s="26"/>
      <c r="C36" s="26"/>
      <c r="D36" s="26"/>
      <c r="E36" s="26"/>
      <c r="F36" s="26"/>
      <c r="G36" s="27"/>
    </row>
    <row r="37" spans="1:7" ht="12.75">
      <c r="A37" s="41" t="s">
        <v>163</v>
      </c>
      <c r="B37" s="26"/>
      <c r="C37" s="26"/>
      <c r="D37" s="26"/>
      <c r="E37" s="26"/>
      <c r="F37" s="26"/>
      <c r="G37" s="27"/>
    </row>
    <row r="38" spans="1:7" ht="12.75">
      <c r="A38" s="25" t="s">
        <v>6</v>
      </c>
      <c r="B38" s="26"/>
      <c r="C38" s="26"/>
      <c r="D38" s="26"/>
      <c r="E38" s="26"/>
      <c r="F38" s="26"/>
      <c r="G38" s="27"/>
    </row>
    <row r="39" spans="1:7" ht="12.75">
      <c r="A39" s="25"/>
      <c r="B39" s="26"/>
      <c r="C39" s="26"/>
      <c r="D39" s="26"/>
      <c r="E39" s="26"/>
      <c r="F39" s="26"/>
      <c r="G39" s="27"/>
    </row>
    <row r="40" spans="1:7" ht="12.75">
      <c r="A40" s="25" t="s">
        <v>170</v>
      </c>
      <c r="B40" s="26"/>
      <c r="C40" s="26"/>
      <c r="D40" s="26"/>
      <c r="E40" s="26"/>
      <c r="F40" s="26"/>
      <c r="G40" s="27"/>
    </row>
    <row r="41" spans="1:7" ht="12.75">
      <c r="A41" s="25" t="s">
        <v>171</v>
      </c>
      <c r="B41" s="26"/>
      <c r="C41" s="26"/>
      <c r="D41" s="26"/>
      <c r="E41" s="26"/>
      <c r="F41" s="26"/>
      <c r="G41" s="27"/>
    </row>
    <row r="42" spans="1:7" ht="12.75">
      <c r="A42" s="25"/>
      <c r="B42" s="26"/>
      <c r="C42" s="26"/>
      <c r="D42" s="26"/>
      <c r="E42" s="26"/>
      <c r="F42" s="26"/>
      <c r="G42" s="27"/>
    </row>
    <row r="43" spans="1:7" ht="13.5" thickBot="1">
      <c r="A43" s="29" t="s">
        <v>173</v>
      </c>
      <c r="B43" s="30"/>
      <c r="C43" s="30"/>
      <c r="D43" s="30"/>
      <c r="E43" s="30"/>
      <c r="F43" s="30"/>
      <c r="G43" s="31"/>
    </row>
    <row r="45" ht="13.5" thickBot="1"/>
    <row r="46" spans="1:7" s="2" customFormat="1" ht="12.75">
      <c r="A46" s="3"/>
      <c r="B46" s="4" t="s">
        <v>7</v>
      </c>
      <c r="C46" s="4"/>
      <c r="D46" s="4"/>
      <c r="E46" s="4"/>
      <c r="F46" s="4"/>
      <c r="G46" s="5"/>
    </row>
    <row r="47" spans="1:7" ht="12.75">
      <c r="A47" s="6"/>
      <c r="B47" s="7"/>
      <c r="C47" s="7"/>
      <c r="D47" s="7" t="s">
        <v>8</v>
      </c>
      <c r="E47" s="7"/>
      <c r="F47" s="7"/>
      <c r="G47" s="8" t="s">
        <v>9</v>
      </c>
    </row>
    <row r="48" spans="1:7" ht="12.75">
      <c r="A48" s="6"/>
      <c r="B48" s="7"/>
      <c r="C48" s="7"/>
      <c r="D48" s="7" t="s">
        <v>10</v>
      </c>
      <c r="E48" s="7"/>
      <c r="F48" s="7"/>
      <c r="G48" s="8" t="s">
        <v>11</v>
      </c>
    </row>
    <row r="49" spans="1:7" ht="12.75">
      <c r="A49" s="9" t="s">
        <v>12</v>
      </c>
      <c r="B49" s="7"/>
      <c r="C49" s="7"/>
      <c r="D49" s="16" t="s">
        <v>151</v>
      </c>
      <c r="E49" s="16"/>
      <c r="F49" s="16" t="s">
        <v>157</v>
      </c>
      <c r="G49" s="17" t="s">
        <v>9</v>
      </c>
    </row>
    <row r="50" spans="1:7" ht="12.75">
      <c r="A50" s="9"/>
      <c r="B50" s="7"/>
      <c r="C50" s="7"/>
      <c r="D50" s="7"/>
      <c r="E50" s="16"/>
      <c r="F50" s="37">
        <v>0.24</v>
      </c>
      <c r="G50" s="17"/>
    </row>
    <row r="51" spans="1:10" ht="12.75">
      <c r="A51" s="6"/>
      <c r="B51" s="7" t="s">
        <v>13</v>
      </c>
      <c r="C51" s="7"/>
      <c r="D51" s="7" t="s">
        <v>14</v>
      </c>
      <c r="E51" s="7">
        <f>G51+F51</f>
        <v>44.019999999999996</v>
      </c>
      <c r="F51" s="7">
        <f>G51*$F$50</f>
        <v>8.52</v>
      </c>
      <c r="G51" s="8">
        <v>35.5</v>
      </c>
      <c r="I51" s="26"/>
      <c r="J51" s="26"/>
    </row>
    <row r="52" spans="1:7" ht="38.25">
      <c r="A52" s="6"/>
      <c r="B52" s="10" t="s">
        <v>15</v>
      </c>
      <c r="C52" s="7"/>
      <c r="D52" s="7"/>
      <c r="E52" s="7"/>
      <c r="F52" s="7"/>
      <c r="G52" s="8"/>
    </row>
    <row r="53" spans="1:7" ht="13.5" thickBot="1">
      <c r="A53" s="11"/>
      <c r="B53" s="12" t="s">
        <v>16</v>
      </c>
      <c r="C53" s="12"/>
      <c r="D53" s="12"/>
      <c r="E53" s="12"/>
      <c r="F53" s="12"/>
      <c r="G53" s="13"/>
    </row>
    <row r="54" ht="13.5" thickBot="1"/>
    <row r="55" spans="1:7" ht="12.75">
      <c r="A55" s="3" t="s">
        <v>17</v>
      </c>
      <c r="B55" s="14"/>
      <c r="C55" s="14"/>
      <c r="D55" s="14"/>
      <c r="E55" s="14"/>
      <c r="F55" s="14"/>
      <c r="G55" s="15"/>
    </row>
    <row r="56" spans="1:7" ht="12.75">
      <c r="A56" s="6"/>
      <c r="B56" s="7"/>
      <c r="C56" s="7"/>
      <c r="D56" s="7"/>
      <c r="E56" s="7"/>
      <c r="F56" s="7"/>
      <c r="G56" s="8"/>
    </row>
    <row r="57" spans="1:7" ht="12.75">
      <c r="A57" s="6"/>
      <c r="B57" s="16" t="s">
        <v>18</v>
      </c>
      <c r="C57" s="7"/>
      <c r="D57" s="7" t="s">
        <v>19</v>
      </c>
      <c r="E57" s="7">
        <f>G57+F57</f>
        <v>1.24</v>
      </c>
      <c r="F57" s="7">
        <f>G57*$F$50</f>
        <v>0.24</v>
      </c>
      <c r="G57" s="8">
        <v>1</v>
      </c>
    </row>
    <row r="58" spans="1:7" ht="12.75">
      <c r="A58" s="6"/>
      <c r="B58" s="7" t="s">
        <v>20</v>
      </c>
      <c r="C58" s="7"/>
      <c r="D58" s="7"/>
      <c r="E58" s="7"/>
      <c r="F58" s="7"/>
      <c r="G58" s="8"/>
    </row>
    <row r="59" spans="1:7" ht="12.75">
      <c r="A59" s="6"/>
      <c r="B59" s="7" t="s">
        <v>21</v>
      </c>
      <c r="C59" s="7"/>
      <c r="D59" s="7"/>
      <c r="E59" s="7"/>
      <c r="F59" s="7"/>
      <c r="G59" s="8"/>
    </row>
    <row r="60" spans="1:7" ht="12.75">
      <c r="A60" s="6"/>
      <c r="B60" s="7"/>
      <c r="C60" s="7"/>
      <c r="D60" s="7"/>
      <c r="E60" s="7"/>
      <c r="F60" s="7"/>
      <c r="G60" s="8"/>
    </row>
    <row r="61" spans="1:7" ht="12.75">
      <c r="A61" s="6"/>
      <c r="B61" s="16" t="s">
        <v>22</v>
      </c>
      <c r="C61" s="7"/>
      <c r="D61" s="7" t="s">
        <v>19</v>
      </c>
      <c r="E61" s="7">
        <f>G61+F61</f>
        <v>2.356</v>
      </c>
      <c r="F61" s="7">
        <f>G61*$F$50</f>
        <v>0.45599999999999996</v>
      </c>
      <c r="G61" s="8">
        <v>1.9</v>
      </c>
    </row>
    <row r="62" spans="1:7" ht="12.75">
      <c r="A62" s="6"/>
      <c r="B62" s="7" t="s">
        <v>23</v>
      </c>
      <c r="C62" s="7"/>
      <c r="D62" s="7"/>
      <c r="E62" s="7"/>
      <c r="F62" s="7"/>
      <c r="G62" s="8"/>
    </row>
    <row r="63" spans="1:7" ht="12.75">
      <c r="A63" s="6"/>
      <c r="B63" s="7" t="s">
        <v>24</v>
      </c>
      <c r="C63" s="7"/>
      <c r="D63" s="7"/>
      <c r="E63" s="7"/>
      <c r="F63" s="7"/>
      <c r="G63" s="8"/>
    </row>
    <row r="64" spans="1:7" ht="12.75">
      <c r="A64" s="6"/>
      <c r="B64" s="7" t="s">
        <v>25</v>
      </c>
      <c r="C64" s="7"/>
      <c r="D64" s="7"/>
      <c r="E64" s="7"/>
      <c r="F64" s="7"/>
      <c r="G64" s="8"/>
    </row>
    <row r="65" spans="1:7" ht="12.75">
      <c r="A65" s="6"/>
      <c r="B65" s="7" t="s">
        <v>26</v>
      </c>
      <c r="C65" s="7"/>
      <c r="D65" s="7"/>
      <c r="E65" s="7"/>
      <c r="F65" s="7"/>
      <c r="G65" s="8"/>
    </row>
    <row r="66" spans="1:7" ht="12.75">
      <c r="A66" s="6"/>
      <c r="B66" s="7" t="s">
        <v>27</v>
      </c>
      <c r="C66" s="7"/>
      <c r="D66" s="7"/>
      <c r="E66" s="7"/>
      <c r="F66" s="7"/>
      <c r="G66" s="8"/>
    </row>
    <row r="67" spans="1:7" ht="12.75">
      <c r="A67" s="6"/>
      <c r="B67" s="7" t="s">
        <v>28</v>
      </c>
      <c r="C67" s="7"/>
      <c r="D67" s="7"/>
      <c r="E67" s="7"/>
      <c r="F67" s="7"/>
      <c r="G67" s="8"/>
    </row>
    <row r="68" spans="1:7" ht="13.5" thickBot="1">
      <c r="A68" s="11"/>
      <c r="B68" s="12"/>
      <c r="C68" s="12"/>
      <c r="D68" s="12"/>
      <c r="E68" s="12"/>
      <c r="F68" s="12"/>
      <c r="G68" s="13"/>
    </row>
    <row r="69" ht="13.5" thickBot="1"/>
    <row r="70" spans="1:7" ht="12.75">
      <c r="A70" s="3" t="s">
        <v>29</v>
      </c>
      <c r="B70" s="14"/>
      <c r="C70" s="14"/>
      <c r="D70" s="14"/>
      <c r="E70" s="14"/>
      <c r="F70" s="14"/>
      <c r="G70" s="15"/>
    </row>
    <row r="71" spans="1:7" ht="12.75">
      <c r="A71" s="6"/>
      <c r="B71" s="7"/>
      <c r="C71" s="7"/>
      <c r="D71" s="16"/>
      <c r="E71" s="16"/>
      <c r="F71" s="16"/>
      <c r="G71" s="17"/>
    </row>
    <row r="72" spans="1:7" ht="12.75">
      <c r="A72" s="6"/>
      <c r="B72" s="7" t="s">
        <v>23</v>
      </c>
      <c r="C72" s="7"/>
      <c r="D72" s="7" t="s">
        <v>30</v>
      </c>
      <c r="E72" s="7">
        <f>G72+F72</f>
        <v>74.77199999999999</v>
      </c>
      <c r="F72" s="7">
        <f>G72*$F$50</f>
        <v>14.472</v>
      </c>
      <c r="G72" s="8">
        <v>60.3</v>
      </c>
    </row>
    <row r="73" spans="1:7" ht="12.75">
      <c r="A73" s="6"/>
      <c r="B73" s="7" t="s">
        <v>25</v>
      </c>
      <c r="C73" s="7"/>
      <c r="D73" s="7" t="s">
        <v>30</v>
      </c>
      <c r="E73" s="7">
        <f aca="true" t="shared" si="0" ref="E73:E81">G73+F73</f>
        <v>74.77199999999999</v>
      </c>
      <c r="F73" s="7">
        <f aca="true" t="shared" si="1" ref="F73:F81">G73*$F$50</f>
        <v>14.472</v>
      </c>
      <c r="G73" s="8">
        <v>60.3</v>
      </c>
    </row>
    <row r="74" spans="1:7" ht="12.75">
      <c r="A74" s="6"/>
      <c r="B74" s="7" t="s">
        <v>31</v>
      </c>
      <c r="C74" s="7"/>
      <c r="D74" s="7" t="s">
        <v>30</v>
      </c>
      <c r="E74" s="7">
        <f t="shared" si="0"/>
        <v>74.77199999999999</v>
      </c>
      <c r="F74" s="7">
        <f t="shared" si="1"/>
        <v>14.472</v>
      </c>
      <c r="G74" s="8">
        <v>60.3</v>
      </c>
    </row>
    <row r="75" spans="1:7" ht="12.75">
      <c r="A75" s="6"/>
      <c r="B75" s="7" t="s">
        <v>32</v>
      </c>
      <c r="C75" s="7"/>
      <c r="D75" s="7" t="s">
        <v>30</v>
      </c>
      <c r="E75" s="7">
        <f t="shared" si="0"/>
        <v>74.77199999999999</v>
      </c>
      <c r="F75" s="7">
        <f t="shared" si="1"/>
        <v>14.472</v>
      </c>
      <c r="G75" s="8">
        <v>60.3</v>
      </c>
    </row>
    <row r="76" spans="1:7" ht="12.75">
      <c r="A76" s="6"/>
      <c r="B76" s="7" t="s">
        <v>33</v>
      </c>
      <c r="C76" s="7"/>
      <c r="D76" s="7" t="s">
        <v>30</v>
      </c>
      <c r="E76" s="7">
        <f t="shared" si="0"/>
        <v>74.77199999999999</v>
      </c>
      <c r="F76" s="7">
        <f t="shared" si="1"/>
        <v>14.472</v>
      </c>
      <c r="G76" s="8">
        <v>60.3</v>
      </c>
    </row>
    <row r="77" spans="1:7" ht="12.75">
      <c r="A77" s="6"/>
      <c r="B77" s="7" t="s">
        <v>24</v>
      </c>
      <c r="C77" s="7"/>
      <c r="D77" s="7" t="s">
        <v>30</v>
      </c>
      <c r="E77" s="7">
        <f t="shared" si="0"/>
        <v>118.792</v>
      </c>
      <c r="F77" s="7">
        <f t="shared" si="1"/>
        <v>22.991999999999997</v>
      </c>
      <c r="G77" s="8">
        <v>95.8</v>
      </c>
    </row>
    <row r="78" spans="1:7" ht="12.75">
      <c r="A78" s="6"/>
      <c r="B78" s="7" t="s">
        <v>26</v>
      </c>
      <c r="C78" s="7"/>
      <c r="D78" s="7" t="s">
        <v>30</v>
      </c>
      <c r="E78" s="7">
        <f t="shared" si="0"/>
        <v>118.792</v>
      </c>
      <c r="F78" s="7">
        <f t="shared" si="1"/>
        <v>22.991999999999997</v>
      </c>
      <c r="G78" s="8">
        <v>95.8</v>
      </c>
    </row>
    <row r="79" spans="1:7" ht="12.75">
      <c r="A79" s="6"/>
      <c r="B79" s="7" t="s">
        <v>34</v>
      </c>
      <c r="C79" s="7"/>
      <c r="D79" s="7" t="s">
        <v>30</v>
      </c>
      <c r="E79" s="7">
        <f t="shared" si="0"/>
        <v>44.764</v>
      </c>
      <c r="F79" s="7">
        <f>G79*$F$50</f>
        <v>8.664</v>
      </c>
      <c r="G79" s="8">
        <v>36.1</v>
      </c>
    </row>
    <row r="80" spans="1:7" ht="12.75">
      <c r="A80" s="6"/>
      <c r="B80" s="7" t="s">
        <v>35</v>
      </c>
      <c r="C80" s="7"/>
      <c r="D80" s="7" t="s">
        <v>30</v>
      </c>
      <c r="E80" s="7">
        <f t="shared" si="0"/>
        <v>38.44</v>
      </c>
      <c r="F80" s="7">
        <f t="shared" si="1"/>
        <v>7.4399999999999995</v>
      </c>
      <c r="G80" s="8">
        <v>31</v>
      </c>
    </row>
    <row r="81" spans="1:7" ht="12.75">
      <c r="A81" s="6"/>
      <c r="B81" s="7" t="s">
        <v>36</v>
      </c>
      <c r="C81" s="7"/>
      <c r="D81" s="7" t="s">
        <v>30</v>
      </c>
      <c r="E81" s="7">
        <f t="shared" si="0"/>
        <v>38.44</v>
      </c>
      <c r="F81" s="7">
        <f t="shared" si="1"/>
        <v>7.4399999999999995</v>
      </c>
      <c r="G81" s="8">
        <v>31</v>
      </c>
    </row>
    <row r="82" spans="1:7" ht="12.75">
      <c r="A82" s="6"/>
      <c r="B82" s="7"/>
      <c r="C82" s="7"/>
      <c r="D82" s="7"/>
      <c r="E82" s="7"/>
      <c r="F82" s="7"/>
      <c r="G82" s="8"/>
    </row>
    <row r="83" spans="1:7" ht="12.75">
      <c r="A83" s="6"/>
      <c r="B83" s="7" t="s">
        <v>37</v>
      </c>
      <c r="C83" s="7"/>
      <c r="D83" s="7"/>
      <c r="E83" s="7"/>
      <c r="F83" s="7"/>
      <c r="G83" s="8"/>
    </row>
    <row r="84" spans="1:7" ht="12.75">
      <c r="A84" s="6"/>
      <c r="B84" s="7" t="s">
        <v>38</v>
      </c>
      <c r="C84" s="7"/>
      <c r="D84" s="7"/>
      <c r="E84" s="7"/>
      <c r="F84" s="7"/>
      <c r="G84" s="8"/>
    </row>
    <row r="85" spans="1:7" ht="12.75">
      <c r="A85" s="6"/>
      <c r="B85" s="7"/>
      <c r="C85" s="7"/>
      <c r="D85" s="7"/>
      <c r="E85" s="7"/>
      <c r="F85" s="7"/>
      <c r="G85" s="8"/>
    </row>
    <row r="86" spans="1:7" ht="12.75">
      <c r="A86" s="6"/>
      <c r="B86" s="7"/>
      <c r="C86" s="7"/>
      <c r="D86" s="7"/>
      <c r="E86" s="26"/>
      <c r="F86" s="26"/>
      <c r="G86" s="27"/>
    </row>
    <row r="87" spans="1:7" ht="12.75">
      <c r="A87" s="6"/>
      <c r="B87" s="7"/>
      <c r="C87" s="7"/>
      <c r="D87" s="7"/>
      <c r="E87" s="7"/>
      <c r="F87" s="7"/>
      <c r="G87" s="8"/>
    </row>
    <row r="88" spans="1:7" ht="12.75">
      <c r="A88" s="6"/>
      <c r="B88" s="16" t="s">
        <v>39</v>
      </c>
      <c r="C88" s="7"/>
      <c r="D88" s="7"/>
      <c r="E88" s="7"/>
      <c r="F88" s="7"/>
      <c r="G88" s="8"/>
    </row>
    <row r="89" spans="1:7" ht="12.75">
      <c r="A89" s="6"/>
      <c r="B89" s="7" t="s">
        <v>40</v>
      </c>
      <c r="C89" s="7"/>
      <c r="D89" s="7" t="s">
        <v>41</v>
      </c>
      <c r="E89" s="7">
        <f>G89+F89</f>
        <v>169.88</v>
      </c>
      <c r="F89" s="7">
        <f>G89*$F$50</f>
        <v>32.879999999999995</v>
      </c>
      <c r="G89" s="8">
        <v>137</v>
      </c>
    </row>
    <row r="90" spans="1:7" ht="12.75">
      <c r="A90" s="6"/>
      <c r="B90" s="7" t="s">
        <v>42</v>
      </c>
      <c r="C90" s="7"/>
      <c r="D90" s="7"/>
      <c r="E90" s="7"/>
      <c r="F90" s="7"/>
      <c r="G90" s="8"/>
    </row>
    <row r="91" spans="1:7" ht="13.5" thickBot="1">
      <c r="A91" s="11"/>
      <c r="B91" s="12" t="s">
        <v>43</v>
      </c>
      <c r="C91" s="12"/>
      <c r="D91" s="12" t="s">
        <v>44</v>
      </c>
      <c r="E91" s="12">
        <f>G91+F91</f>
        <v>0.7</v>
      </c>
      <c r="F91" s="12">
        <v>0.1</v>
      </c>
      <c r="G91" s="53">
        <v>0.6</v>
      </c>
    </row>
    <row r="92" spans="1:7" ht="13.5" thickBot="1">
      <c r="A92" s="30"/>
      <c r="B92" s="26"/>
      <c r="C92" s="30"/>
      <c r="D92" s="46" t="s">
        <v>151</v>
      </c>
      <c r="E92" s="47"/>
      <c r="F92" s="47" t="s">
        <v>157</v>
      </c>
      <c r="G92" s="48" t="s">
        <v>9</v>
      </c>
    </row>
    <row r="93" spans="1:7" ht="12.75">
      <c r="A93" s="3" t="s">
        <v>45</v>
      </c>
      <c r="B93" s="14"/>
      <c r="C93" s="14"/>
      <c r="D93" s="14"/>
      <c r="E93" s="14"/>
      <c r="F93" s="14"/>
      <c r="G93" s="15"/>
    </row>
    <row r="94" spans="1:7" ht="12.75">
      <c r="A94" s="6"/>
      <c r="B94" s="7"/>
      <c r="C94" s="7"/>
      <c r="D94" s="7"/>
      <c r="E94" s="7"/>
      <c r="F94" s="7"/>
      <c r="G94" s="8"/>
    </row>
    <row r="95" spans="1:7" ht="12.75">
      <c r="A95" s="6"/>
      <c r="B95" s="7" t="s">
        <v>46</v>
      </c>
      <c r="C95" s="7"/>
      <c r="D95" s="7" t="s">
        <v>47</v>
      </c>
      <c r="E95" s="7">
        <f aca="true" t="shared" si="2" ref="E95:E102">G95+F95</f>
        <v>63.86</v>
      </c>
      <c r="F95" s="7">
        <f aca="true" t="shared" si="3" ref="F95:F102">G95*$F$50</f>
        <v>12.36</v>
      </c>
      <c r="G95" s="8">
        <v>51.5</v>
      </c>
    </row>
    <row r="96" spans="1:7" ht="12.75">
      <c r="A96" s="6"/>
      <c r="B96" s="7" t="s">
        <v>48</v>
      </c>
      <c r="C96" s="7"/>
      <c r="D96" s="7" t="s">
        <v>47</v>
      </c>
      <c r="E96" s="7">
        <f t="shared" si="2"/>
        <v>51.584</v>
      </c>
      <c r="F96" s="7">
        <f t="shared" si="3"/>
        <v>9.984</v>
      </c>
      <c r="G96" s="8">
        <v>41.6</v>
      </c>
    </row>
    <row r="97" spans="1:7" ht="12.75">
      <c r="A97" s="6"/>
      <c r="B97" s="7" t="s">
        <v>49</v>
      </c>
      <c r="C97" s="7"/>
      <c r="D97" s="7" t="s">
        <v>47</v>
      </c>
      <c r="E97" s="7">
        <f t="shared" si="2"/>
        <v>51.584</v>
      </c>
      <c r="F97" s="7">
        <f t="shared" si="3"/>
        <v>9.984</v>
      </c>
      <c r="G97" s="8">
        <v>41.6</v>
      </c>
    </row>
    <row r="98" spans="1:7" ht="12.75">
      <c r="A98" s="6"/>
      <c r="B98" s="7" t="s">
        <v>50</v>
      </c>
      <c r="C98" s="7"/>
      <c r="D98" s="7" t="s">
        <v>47</v>
      </c>
      <c r="E98" s="7">
        <f t="shared" si="2"/>
        <v>38.068</v>
      </c>
      <c r="F98" s="7">
        <f t="shared" si="3"/>
        <v>7.367999999999999</v>
      </c>
      <c r="G98" s="8">
        <v>30.7</v>
      </c>
    </row>
    <row r="99" spans="1:7" ht="12.75">
      <c r="A99" s="6"/>
      <c r="B99" s="7" t="s">
        <v>51</v>
      </c>
      <c r="C99" s="7"/>
      <c r="D99" s="7" t="s">
        <v>47</v>
      </c>
      <c r="E99" s="7">
        <f t="shared" si="2"/>
        <v>38.068</v>
      </c>
      <c r="F99" s="7">
        <f t="shared" si="3"/>
        <v>7.367999999999999</v>
      </c>
      <c r="G99" s="8">
        <v>30.7</v>
      </c>
    </row>
    <row r="100" spans="1:7" ht="12.75">
      <c r="A100" s="6"/>
      <c r="B100" s="7" t="s">
        <v>52</v>
      </c>
      <c r="C100" s="7"/>
      <c r="D100" s="7" t="s">
        <v>47</v>
      </c>
      <c r="E100" s="7">
        <f t="shared" si="2"/>
        <v>27.156</v>
      </c>
      <c r="F100" s="7">
        <f t="shared" si="3"/>
        <v>5.255999999999999</v>
      </c>
      <c r="G100" s="8">
        <v>21.9</v>
      </c>
    </row>
    <row r="101" spans="1:7" ht="12.75">
      <c r="A101" s="6"/>
      <c r="B101" s="7" t="s">
        <v>53</v>
      </c>
      <c r="C101" s="7"/>
      <c r="D101" s="7" t="s">
        <v>47</v>
      </c>
      <c r="E101" s="7">
        <f t="shared" si="2"/>
        <v>17.608</v>
      </c>
      <c r="F101" s="7">
        <f t="shared" si="3"/>
        <v>3.408</v>
      </c>
      <c r="G101" s="8">
        <v>14.2</v>
      </c>
    </row>
    <row r="102" spans="1:7" ht="12.75">
      <c r="A102" s="6" t="s">
        <v>54</v>
      </c>
      <c r="B102" s="7" t="s">
        <v>55</v>
      </c>
      <c r="C102" s="7"/>
      <c r="D102" s="7" t="s">
        <v>47</v>
      </c>
      <c r="E102" s="7">
        <f t="shared" si="2"/>
        <v>21.7</v>
      </c>
      <c r="F102" s="7">
        <f t="shared" si="3"/>
        <v>4.2</v>
      </c>
      <c r="G102" s="8">
        <v>17.5</v>
      </c>
    </row>
    <row r="103" spans="1:7" ht="12.75">
      <c r="A103" s="6"/>
      <c r="B103" s="7"/>
      <c r="C103" s="7"/>
      <c r="D103" s="7"/>
      <c r="E103" s="7"/>
      <c r="F103" s="7"/>
      <c r="G103" s="8"/>
    </row>
    <row r="104" spans="1:7" ht="12.75">
      <c r="A104" s="6"/>
      <c r="B104" s="39" t="s">
        <v>56</v>
      </c>
      <c r="C104" s="7"/>
      <c r="D104" s="7"/>
      <c r="E104" s="7"/>
      <c r="F104" s="7"/>
      <c r="G104" s="8"/>
    </row>
    <row r="105" spans="1:7" ht="12.75">
      <c r="A105" s="6"/>
      <c r="B105" s="7"/>
      <c r="C105" s="7"/>
      <c r="D105" s="7"/>
      <c r="E105" s="7"/>
      <c r="F105" s="7"/>
      <c r="G105" s="8"/>
    </row>
    <row r="106" spans="1:7" ht="12.75">
      <c r="A106" s="6"/>
      <c r="B106" s="7" t="s">
        <v>57</v>
      </c>
      <c r="C106" s="7"/>
      <c r="D106" s="7" t="s">
        <v>47</v>
      </c>
      <c r="E106" s="7">
        <f>G106+F106</f>
        <v>17.856</v>
      </c>
      <c r="F106" s="7">
        <f>G106*$F$50</f>
        <v>3.456</v>
      </c>
      <c r="G106" s="8">
        <v>14.4</v>
      </c>
    </row>
    <row r="107" spans="1:7" ht="12.75">
      <c r="A107" s="6"/>
      <c r="B107" s="7"/>
      <c r="C107" s="7"/>
      <c r="D107" s="7"/>
      <c r="E107" s="7"/>
      <c r="F107" s="7"/>
      <c r="G107" s="8"/>
    </row>
    <row r="108" spans="1:7" ht="13.5" thickBot="1">
      <c r="A108" s="11"/>
      <c r="B108" s="12" t="s">
        <v>58</v>
      </c>
      <c r="C108" s="12"/>
      <c r="D108" s="12"/>
      <c r="E108" s="12"/>
      <c r="F108" s="12"/>
      <c r="G108" s="13"/>
    </row>
    <row r="109" ht="13.5" thickBot="1"/>
    <row r="110" spans="1:7" ht="12.75">
      <c r="A110" s="3" t="s">
        <v>59</v>
      </c>
      <c r="B110" s="14"/>
      <c r="C110" s="14"/>
      <c r="D110" s="14"/>
      <c r="E110" s="14"/>
      <c r="F110" s="14"/>
      <c r="G110" s="15"/>
    </row>
    <row r="111" spans="1:7" ht="12.75">
      <c r="A111" s="6"/>
      <c r="B111" s="7"/>
      <c r="C111" s="7"/>
      <c r="D111" s="7"/>
      <c r="E111" s="7"/>
      <c r="F111" s="7"/>
      <c r="G111" s="8"/>
    </row>
    <row r="112" spans="1:7" ht="12.75">
      <c r="A112" s="6"/>
      <c r="B112" s="7" t="s">
        <v>60</v>
      </c>
      <c r="C112" s="7"/>
      <c r="D112" s="7" t="s">
        <v>41</v>
      </c>
      <c r="E112" s="7">
        <f>G112+F112</f>
        <v>13.02</v>
      </c>
      <c r="F112" s="7">
        <f>G112*$F$50</f>
        <v>2.52</v>
      </c>
      <c r="G112" s="8">
        <v>10.5</v>
      </c>
    </row>
    <row r="113" spans="1:7" ht="12.75">
      <c r="A113" s="6"/>
      <c r="B113" s="7"/>
      <c r="C113" s="7"/>
      <c r="D113" s="7"/>
      <c r="E113" s="7"/>
      <c r="F113" s="7"/>
      <c r="G113" s="8"/>
    </row>
    <row r="114" spans="1:7" ht="12.75">
      <c r="A114" s="6"/>
      <c r="B114" s="7" t="s">
        <v>61</v>
      </c>
      <c r="C114" s="7"/>
      <c r="D114" s="7"/>
      <c r="E114" s="7"/>
      <c r="F114" s="7"/>
      <c r="G114" s="8"/>
    </row>
    <row r="115" spans="1:7" ht="13.5" thickBot="1">
      <c r="A115" s="11"/>
      <c r="B115" s="12"/>
      <c r="C115" s="12"/>
      <c r="D115" s="12"/>
      <c r="E115" s="12"/>
      <c r="F115" s="12"/>
      <c r="G115" s="13"/>
    </row>
    <row r="116" ht="13.5" thickBot="1"/>
    <row r="117" spans="1:7" ht="12.75">
      <c r="A117" s="3" t="s">
        <v>62</v>
      </c>
      <c r="B117" s="14"/>
      <c r="C117" s="14"/>
      <c r="D117" s="14"/>
      <c r="E117" s="14"/>
      <c r="F117" s="14"/>
      <c r="G117" s="15"/>
    </row>
    <row r="118" spans="1:7" ht="12.75">
      <c r="A118" s="6" t="s">
        <v>63</v>
      </c>
      <c r="B118" s="7" t="s">
        <v>64</v>
      </c>
      <c r="C118" s="7"/>
      <c r="D118" s="7" t="s">
        <v>41</v>
      </c>
      <c r="E118" s="7">
        <f>G118+F118</f>
        <v>74.4</v>
      </c>
      <c r="F118" s="7">
        <f>G118*$F$50</f>
        <v>14.399999999999999</v>
      </c>
      <c r="G118" s="8">
        <v>60</v>
      </c>
    </row>
    <row r="119" spans="1:7" ht="13.5" thickBot="1">
      <c r="A119" s="11"/>
      <c r="B119" s="12" t="s">
        <v>65</v>
      </c>
      <c r="C119" s="12"/>
      <c r="D119" s="12"/>
      <c r="E119" s="12"/>
      <c r="F119" s="12"/>
      <c r="G119" s="13"/>
    </row>
    <row r="120" ht="13.5" thickBot="1"/>
    <row r="121" spans="1:7" ht="12.75">
      <c r="A121" s="3" t="s">
        <v>66</v>
      </c>
      <c r="B121" s="14"/>
      <c r="C121" s="14"/>
      <c r="D121" s="14"/>
      <c r="E121" s="23"/>
      <c r="F121" s="23"/>
      <c r="G121" s="24"/>
    </row>
    <row r="122" spans="1:7" ht="12.75">
      <c r="A122" s="6"/>
      <c r="B122" s="7"/>
      <c r="C122" s="7"/>
      <c r="D122" s="7"/>
      <c r="E122" s="7"/>
      <c r="F122" s="7"/>
      <c r="G122" s="8"/>
    </row>
    <row r="123" spans="1:7" ht="12.75">
      <c r="A123" s="6"/>
      <c r="B123" s="7" t="s">
        <v>67</v>
      </c>
      <c r="C123" s="7"/>
      <c r="D123" s="7" t="s">
        <v>47</v>
      </c>
      <c r="E123" s="7">
        <f>G123+F123</f>
        <v>181.04</v>
      </c>
      <c r="F123" s="7">
        <f>G123*$F$50</f>
        <v>35.04</v>
      </c>
      <c r="G123" s="8">
        <v>146</v>
      </c>
    </row>
    <row r="124" spans="1:7" ht="12.75">
      <c r="A124" s="6"/>
      <c r="B124" s="51" t="s">
        <v>164</v>
      </c>
      <c r="C124" s="51"/>
      <c r="D124" s="51" t="s">
        <v>47</v>
      </c>
      <c r="E124" s="51">
        <f>G124+F124</f>
        <v>181.04</v>
      </c>
      <c r="F124" s="51">
        <f>G124*$F$50</f>
        <v>35.04</v>
      </c>
      <c r="G124" s="8">
        <v>146</v>
      </c>
    </row>
    <row r="125" spans="1:7" ht="12.75">
      <c r="A125" s="6"/>
      <c r="B125" s="7" t="s">
        <v>149</v>
      </c>
      <c r="C125" s="7"/>
      <c r="D125" s="7" t="s">
        <v>47</v>
      </c>
      <c r="E125" s="7">
        <f>G125+F125</f>
        <v>74.4</v>
      </c>
      <c r="F125" s="7">
        <f>G125*$F$50</f>
        <v>14.399999999999999</v>
      </c>
      <c r="G125" s="8">
        <v>60</v>
      </c>
    </row>
    <row r="126" spans="1:7" ht="12.75">
      <c r="A126" s="6"/>
      <c r="B126" s="7" t="s">
        <v>68</v>
      </c>
      <c r="C126" s="7"/>
      <c r="D126" s="7"/>
      <c r="E126" s="7"/>
      <c r="F126" s="7"/>
      <c r="G126" s="8"/>
    </row>
    <row r="127" spans="1:7" ht="12.75">
      <c r="A127" s="6"/>
      <c r="B127" s="7" t="s">
        <v>69</v>
      </c>
      <c r="C127" s="7"/>
      <c r="D127" s="7" t="s">
        <v>47</v>
      </c>
      <c r="E127" s="7">
        <f>G127+F127</f>
        <v>47.12</v>
      </c>
      <c r="F127" s="7">
        <f>G127*$F$50</f>
        <v>9.12</v>
      </c>
      <c r="G127" s="8">
        <v>38</v>
      </c>
    </row>
    <row r="128" spans="1:7" ht="12.75">
      <c r="A128" s="6"/>
      <c r="B128" s="7"/>
      <c r="C128" s="7"/>
      <c r="D128" s="7"/>
      <c r="E128" s="7"/>
      <c r="F128" s="7"/>
      <c r="G128" s="8"/>
    </row>
    <row r="129" spans="1:7" ht="12.75">
      <c r="A129" s="6"/>
      <c r="B129" s="7" t="s">
        <v>70</v>
      </c>
      <c r="C129" s="7"/>
      <c r="D129" s="7"/>
      <c r="E129" s="7"/>
      <c r="F129" s="7"/>
      <c r="G129" s="8"/>
    </row>
    <row r="130" spans="1:7" ht="13.5" thickBot="1">
      <c r="A130" s="11"/>
      <c r="B130" s="12"/>
      <c r="C130" s="12"/>
      <c r="D130" s="12"/>
      <c r="E130" s="12"/>
      <c r="F130" s="12"/>
      <c r="G130" s="13"/>
    </row>
    <row r="133" ht="13.5" thickBot="1"/>
    <row r="134" spans="1:7" ht="12.75">
      <c r="A134" s="3" t="s">
        <v>71</v>
      </c>
      <c r="B134" s="14"/>
      <c r="C134" s="14"/>
      <c r="D134" s="4"/>
      <c r="E134" s="4"/>
      <c r="F134" s="4"/>
      <c r="G134" s="5"/>
    </row>
    <row r="135" spans="1:7" ht="12.75">
      <c r="A135" s="6"/>
      <c r="B135" s="7"/>
      <c r="C135" s="7"/>
      <c r="D135" s="7"/>
      <c r="E135" s="7"/>
      <c r="F135" s="7"/>
      <c r="G135" s="8"/>
    </row>
    <row r="136" spans="1:7" ht="12.75">
      <c r="A136" s="6"/>
      <c r="B136" s="7" t="s">
        <v>72</v>
      </c>
      <c r="C136" s="7"/>
      <c r="D136" s="7" t="s">
        <v>73</v>
      </c>
      <c r="E136" s="7">
        <f>G136+F136</f>
        <v>17.98</v>
      </c>
      <c r="F136" s="7">
        <f>G136*$F$50</f>
        <v>3.48</v>
      </c>
      <c r="G136" s="8">
        <v>14.5</v>
      </c>
    </row>
    <row r="137" spans="1:7" ht="12.75">
      <c r="A137" s="6"/>
      <c r="B137" s="7" t="s">
        <v>74</v>
      </c>
      <c r="C137" s="7"/>
      <c r="D137" s="7" t="s">
        <v>73</v>
      </c>
      <c r="E137" s="7">
        <f>G137+F137</f>
        <v>9.548</v>
      </c>
      <c r="F137" s="7">
        <f>G137*$F$50</f>
        <v>1.8479999999999999</v>
      </c>
      <c r="G137" s="8">
        <v>7.7</v>
      </c>
    </row>
    <row r="138" spans="1:7" ht="12.75">
      <c r="A138" s="6"/>
      <c r="B138" s="7"/>
      <c r="C138" s="7"/>
      <c r="D138" s="7"/>
      <c r="E138" s="7"/>
      <c r="F138" s="7"/>
      <c r="G138" s="8"/>
    </row>
    <row r="139" spans="1:7" ht="12.75">
      <c r="A139" s="6"/>
      <c r="B139" s="7" t="s">
        <v>75</v>
      </c>
      <c r="C139" s="7"/>
      <c r="D139" s="7"/>
      <c r="E139" s="7"/>
      <c r="F139" s="7"/>
      <c r="G139" s="8"/>
    </row>
    <row r="140" spans="1:7" ht="13.5" thickBot="1">
      <c r="A140" s="11"/>
      <c r="B140" s="12" t="s">
        <v>76</v>
      </c>
      <c r="C140" s="12"/>
      <c r="D140" s="12"/>
      <c r="E140" s="12"/>
      <c r="F140" s="12"/>
      <c r="G140" s="13"/>
    </row>
    <row r="141" ht="13.5" thickBot="1"/>
    <row r="142" spans="1:7" ht="13.5" thickBot="1">
      <c r="A142" s="30"/>
      <c r="B142" s="30"/>
      <c r="C142" s="36"/>
      <c r="D142" s="4" t="s">
        <v>151</v>
      </c>
      <c r="E142" s="4"/>
      <c r="F142" s="4" t="s">
        <v>157</v>
      </c>
      <c r="G142" s="5" t="s">
        <v>9</v>
      </c>
    </row>
    <row r="143" spans="1:7" ht="12.75">
      <c r="A143" s="3" t="s">
        <v>77</v>
      </c>
      <c r="B143" s="14"/>
      <c r="C143" s="14"/>
      <c r="D143" s="14"/>
      <c r="E143" s="14"/>
      <c r="F143" s="14"/>
      <c r="G143" s="15"/>
    </row>
    <row r="144" spans="1:7" ht="12.75">
      <c r="A144" s="6" t="s">
        <v>54</v>
      </c>
      <c r="B144" s="7"/>
      <c r="C144" s="7"/>
      <c r="D144" s="7"/>
      <c r="E144" s="7"/>
      <c r="F144" s="7"/>
      <c r="G144" s="8"/>
    </row>
    <row r="145" spans="1:7" ht="12.75">
      <c r="A145" s="6"/>
      <c r="B145" s="7" t="s">
        <v>78</v>
      </c>
      <c r="C145" s="7"/>
      <c r="D145" s="7"/>
      <c r="E145" s="7">
        <f>G145+F145</f>
        <v>29.759999999999998</v>
      </c>
      <c r="F145" s="7">
        <f>G145*$F$50</f>
        <v>5.76</v>
      </c>
      <c r="G145" s="8">
        <v>24</v>
      </c>
    </row>
    <row r="146" spans="1:7" ht="51">
      <c r="A146" s="6"/>
      <c r="B146" s="52" t="s">
        <v>166</v>
      </c>
      <c r="C146" s="7"/>
      <c r="D146" s="7"/>
      <c r="E146" s="7"/>
      <c r="F146" s="7"/>
      <c r="G146" s="8"/>
    </row>
    <row r="147" spans="1:7" ht="12.75">
      <c r="A147" s="6"/>
      <c r="B147" s="51" t="s">
        <v>165</v>
      </c>
      <c r="C147" s="7"/>
      <c r="D147" s="7"/>
      <c r="E147" s="7"/>
      <c r="F147" s="7"/>
      <c r="G147" s="8"/>
    </row>
    <row r="148" spans="1:7" ht="13.5" thickBot="1">
      <c r="A148" s="11"/>
      <c r="B148" s="12" t="s">
        <v>79</v>
      </c>
      <c r="C148" s="12"/>
      <c r="D148" s="12"/>
      <c r="E148" s="12"/>
      <c r="F148" s="12"/>
      <c r="G148" s="13"/>
    </row>
    <row r="149" ht="13.5" thickBot="1"/>
    <row r="150" spans="1:7" ht="12.75">
      <c r="A150" s="3" t="s">
        <v>80</v>
      </c>
      <c r="B150" s="14"/>
      <c r="C150" s="14"/>
      <c r="D150" s="14"/>
      <c r="E150" s="14"/>
      <c r="F150" s="14"/>
      <c r="G150" s="15"/>
    </row>
    <row r="151" spans="1:7" ht="12.75">
      <c r="A151" s="6"/>
      <c r="B151" s="7"/>
      <c r="C151" s="7"/>
      <c r="D151" s="7"/>
      <c r="E151" s="7"/>
      <c r="F151" s="7"/>
      <c r="G151" s="8"/>
    </row>
    <row r="152" spans="1:7" ht="12.75">
      <c r="A152" s="6"/>
      <c r="B152" s="7" t="s">
        <v>81</v>
      </c>
      <c r="C152" s="7"/>
      <c r="D152" s="7" t="s">
        <v>41</v>
      </c>
      <c r="E152" s="7">
        <f>G152+F152</f>
        <v>44.64</v>
      </c>
      <c r="F152" s="7">
        <f>G152*$F$50</f>
        <v>8.64</v>
      </c>
      <c r="G152" s="8">
        <v>36</v>
      </c>
    </row>
    <row r="153" spans="1:7" ht="12.75">
      <c r="A153" s="6"/>
      <c r="B153" s="7" t="s">
        <v>82</v>
      </c>
      <c r="C153" s="7"/>
      <c r="D153" s="7" t="s">
        <v>41</v>
      </c>
      <c r="E153" s="7">
        <f>G153+F153</f>
        <v>29.759999999999998</v>
      </c>
      <c r="F153" s="7">
        <f>G153*$F$50</f>
        <v>5.76</v>
      </c>
      <c r="G153" s="8">
        <v>24</v>
      </c>
    </row>
    <row r="154" spans="1:7" ht="12.75">
      <c r="A154" s="6"/>
      <c r="B154" s="7" t="s">
        <v>83</v>
      </c>
      <c r="C154" s="7"/>
      <c r="D154" s="7" t="s">
        <v>41</v>
      </c>
      <c r="E154" s="7">
        <f>G154+F154</f>
        <v>44.64</v>
      </c>
      <c r="F154" s="7">
        <f>G154*$F$50</f>
        <v>8.64</v>
      </c>
      <c r="G154" s="8">
        <v>36</v>
      </c>
    </row>
    <row r="155" spans="1:7" ht="12.75">
      <c r="A155" s="6"/>
      <c r="B155" s="7" t="s">
        <v>84</v>
      </c>
      <c r="C155" s="7"/>
      <c r="D155" s="7" t="s">
        <v>85</v>
      </c>
      <c r="E155" s="7">
        <f>G155+F155</f>
        <v>16.12</v>
      </c>
      <c r="F155" s="7">
        <f>G155*$F$50</f>
        <v>3.12</v>
      </c>
      <c r="G155" s="8">
        <v>13</v>
      </c>
    </row>
    <row r="156" spans="1:7" ht="13.5" thickBot="1">
      <c r="A156" s="11"/>
      <c r="B156" s="12" t="s">
        <v>86</v>
      </c>
      <c r="C156" s="12"/>
      <c r="D156" s="12"/>
      <c r="E156" s="12"/>
      <c r="F156" s="12"/>
      <c r="G156" s="13"/>
    </row>
    <row r="158" ht="13.5" thickBot="1"/>
    <row r="159" spans="1:7" ht="12.75">
      <c r="A159" s="3" t="s">
        <v>87</v>
      </c>
      <c r="B159" s="14"/>
      <c r="C159" s="14"/>
      <c r="D159" s="4"/>
      <c r="E159" s="4"/>
      <c r="F159" s="4"/>
      <c r="G159" s="5"/>
    </row>
    <row r="160" spans="1:7" ht="12.75">
      <c r="A160" s="6"/>
      <c r="B160" s="7"/>
      <c r="C160" s="7"/>
      <c r="D160" s="7"/>
      <c r="E160" s="7"/>
      <c r="F160" s="7"/>
      <c r="G160" s="8"/>
    </row>
    <row r="161" spans="1:7" ht="12.75">
      <c r="A161" s="6"/>
      <c r="B161" s="16" t="s">
        <v>88</v>
      </c>
      <c r="C161" s="7"/>
      <c r="D161" s="7" t="s">
        <v>89</v>
      </c>
      <c r="E161" s="7">
        <f>G161+F161</f>
        <v>1.488</v>
      </c>
      <c r="F161" s="7">
        <f>G161*$F$50</f>
        <v>0.288</v>
      </c>
      <c r="G161" s="8">
        <v>1.2</v>
      </c>
    </row>
    <row r="162" spans="1:7" ht="12.75">
      <c r="A162" s="6"/>
      <c r="B162" s="7"/>
      <c r="C162" s="7"/>
      <c r="D162" s="7"/>
      <c r="E162" s="7"/>
      <c r="F162" s="7"/>
      <c r="G162" s="8"/>
    </row>
    <row r="163" spans="1:7" ht="12.75">
      <c r="A163" s="6"/>
      <c r="B163" s="7" t="s">
        <v>90</v>
      </c>
      <c r="C163" s="7"/>
      <c r="D163" s="7"/>
      <c r="E163" s="7"/>
      <c r="F163" s="7"/>
      <c r="G163" s="8"/>
    </row>
    <row r="164" spans="1:7" ht="12.75">
      <c r="A164" s="6"/>
      <c r="B164" s="7" t="s">
        <v>91</v>
      </c>
      <c r="C164" s="7"/>
      <c r="D164" s="7"/>
      <c r="E164" s="7"/>
      <c r="F164" s="7"/>
      <c r="G164" s="8"/>
    </row>
    <row r="165" spans="1:7" ht="13.5" thickBot="1">
      <c r="A165" s="11"/>
      <c r="B165" s="12" t="s">
        <v>92</v>
      </c>
      <c r="C165" s="12"/>
      <c r="D165" s="12"/>
      <c r="E165" s="12"/>
      <c r="F165" s="12"/>
      <c r="G165" s="13"/>
    </row>
    <row r="166" ht="13.5" thickBot="1"/>
    <row r="167" spans="1:7" ht="12.75">
      <c r="A167" s="3" t="s">
        <v>93</v>
      </c>
      <c r="B167" s="14"/>
      <c r="C167" s="14"/>
      <c r="D167" s="14"/>
      <c r="E167" s="14"/>
      <c r="F167" s="14"/>
      <c r="G167" s="15"/>
    </row>
    <row r="168" spans="1:7" ht="12.75">
      <c r="A168" s="6"/>
      <c r="B168" s="7"/>
      <c r="C168" s="7"/>
      <c r="D168" s="7"/>
      <c r="E168" s="7"/>
      <c r="F168" s="7"/>
      <c r="G168" s="8"/>
    </row>
    <row r="169" spans="1:7" ht="12.75">
      <c r="A169" s="18"/>
      <c r="B169" s="7" t="s">
        <v>94</v>
      </c>
      <c r="C169" s="7"/>
      <c r="D169" s="7" t="s">
        <v>95</v>
      </c>
      <c r="E169" s="7">
        <f>G169+F169</f>
        <v>3.596</v>
      </c>
      <c r="F169" s="7">
        <f>G169*$F$50</f>
        <v>0.696</v>
      </c>
      <c r="G169" s="8">
        <v>2.9</v>
      </c>
    </row>
    <row r="170" spans="1:7" ht="12.75">
      <c r="A170" s="6"/>
      <c r="B170" s="7" t="s">
        <v>96</v>
      </c>
      <c r="C170" s="7"/>
      <c r="D170" s="7"/>
      <c r="E170" s="7"/>
      <c r="F170" s="7"/>
      <c r="G170" s="8"/>
    </row>
    <row r="171" spans="1:7" ht="12.75">
      <c r="A171" s="6"/>
      <c r="B171" s="7"/>
      <c r="C171" s="7"/>
      <c r="D171" s="7"/>
      <c r="E171" s="7"/>
      <c r="F171" s="7"/>
      <c r="G171" s="8"/>
    </row>
    <row r="172" spans="1:7" ht="39" thickBot="1">
      <c r="A172" s="11"/>
      <c r="B172" s="19" t="s">
        <v>97</v>
      </c>
      <c r="C172" s="12"/>
      <c r="D172" s="12"/>
      <c r="E172" s="12"/>
      <c r="F172" s="12"/>
      <c r="G172" s="13"/>
    </row>
    <row r="173" ht="13.5" thickBot="1"/>
    <row r="174" spans="1:7" ht="12.75">
      <c r="A174" s="3" t="s">
        <v>98</v>
      </c>
      <c r="B174" s="14"/>
      <c r="C174" s="14"/>
      <c r="D174" s="14"/>
      <c r="E174" s="14"/>
      <c r="F174" s="14"/>
      <c r="G174" s="15"/>
    </row>
    <row r="175" spans="1:7" ht="12.75">
      <c r="A175" s="6"/>
      <c r="B175" s="7"/>
      <c r="C175" s="7"/>
      <c r="D175" s="7"/>
      <c r="E175" s="7"/>
      <c r="F175" s="7"/>
      <c r="G175" s="8"/>
    </row>
    <row r="176" spans="1:7" ht="12.75">
      <c r="A176" s="6"/>
      <c r="B176" s="7" t="s">
        <v>99</v>
      </c>
      <c r="C176" s="7"/>
      <c r="D176" s="7" t="s">
        <v>100</v>
      </c>
      <c r="E176" s="7">
        <f>G176+F176</f>
        <v>0.62</v>
      </c>
      <c r="F176" s="7">
        <f>G176*$F$50</f>
        <v>0.12</v>
      </c>
      <c r="G176" s="40">
        <v>0.5</v>
      </c>
    </row>
    <row r="177" spans="1:7" ht="12.75">
      <c r="A177" s="6"/>
      <c r="B177" s="7" t="s">
        <v>101</v>
      </c>
      <c r="C177" s="7"/>
      <c r="D177" s="7" t="s">
        <v>100</v>
      </c>
      <c r="E177" s="7">
        <f>G177+F177</f>
        <v>0.1296358</v>
      </c>
      <c r="F177" s="7">
        <f>G177*$F$50</f>
        <v>0.0250908</v>
      </c>
      <c r="G177" s="8">
        <f>0.1*101.5%*103%</f>
        <v>0.104545</v>
      </c>
    </row>
    <row r="178" spans="1:7" ht="13.5" thickBot="1">
      <c r="A178" s="11"/>
      <c r="B178" s="12"/>
      <c r="C178" s="12"/>
      <c r="D178" s="12"/>
      <c r="E178" s="12"/>
      <c r="F178" s="12"/>
      <c r="G178" s="13"/>
    </row>
    <row r="179" spans="4:7" ht="13.5" thickBot="1">
      <c r="D179" s="46" t="s">
        <v>151</v>
      </c>
      <c r="E179" s="47"/>
      <c r="F179" s="47" t="s">
        <v>157</v>
      </c>
      <c r="G179" s="48" t="s">
        <v>9</v>
      </c>
    </row>
    <row r="180" spans="1:7" ht="12.75">
      <c r="A180" s="3" t="s">
        <v>102</v>
      </c>
      <c r="B180" s="14"/>
      <c r="C180" s="14"/>
      <c r="D180" s="14"/>
      <c r="E180" s="14"/>
      <c r="F180" s="14"/>
      <c r="G180" s="15"/>
    </row>
    <row r="181" spans="1:7" ht="12.75">
      <c r="A181" s="6"/>
      <c r="B181" s="7"/>
      <c r="C181" s="7"/>
      <c r="D181" s="7"/>
      <c r="E181" s="7"/>
      <c r="F181" s="7"/>
      <c r="G181" s="8"/>
    </row>
    <row r="182" spans="1:7" ht="12.75">
      <c r="A182" s="6"/>
      <c r="B182" s="7" t="s">
        <v>103</v>
      </c>
      <c r="C182" s="7"/>
      <c r="D182" s="7" t="s">
        <v>104</v>
      </c>
      <c r="E182" s="7">
        <f>G182+F182</f>
        <v>2496.12</v>
      </c>
      <c r="F182" s="7">
        <f>G182*$F$50</f>
        <v>483.12</v>
      </c>
      <c r="G182" s="8">
        <v>2013</v>
      </c>
    </row>
    <row r="183" spans="1:7" ht="12.75">
      <c r="A183" s="6"/>
      <c r="B183" s="7"/>
      <c r="C183" s="7"/>
      <c r="D183" s="7"/>
      <c r="E183" s="7"/>
      <c r="F183" s="7"/>
      <c r="G183" s="8"/>
    </row>
    <row r="184" spans="1:7" ht="12.75">
      <c r="A184" s="6"/>
      <c r="B184" s="7" t="s">
        <v>105</v>
      </c>
      <c r="C184" s="7"/>
      <c r="D184" s="7" t="s">
        <v>104</v>
      </c>
      <c r="E184" s="7">
        <f>G184+F184</f>
        <v>150.04</v>
      </c>
      <c r="F184" s="7">
        <f>G184*$F$50</f>
        <v>29.04</v>
      </c>
      <c r="G184" s="40">
        <v>121</v>
      </c>
    </row>
    <row r="185" spans="1:7" ht="12.75">
      <c r="A185" s="6"/>
      <c r="B185" s="7"/>
      <c r="C185" s="7"/>
      <c r="D185" s="7"/>
      <c r="E185" s="7"/>
      <c r="F185" s="7"/>
      <c r="G185" s="8"/>
    </row>
    <row r="186" spans="1:7" ht="13.5" thickBot="1">
      <c r="A186" s="11"/>
      <c r="B186" s="12" t="s">
        <v>106</v>
      </c>
      <c r="C186" s="12"/>
      <c r="D186" s="12"/>
      <c r="E186" s="12"/>
      <c r="F186" s="12"/>
      <c r="G186" s="13"/>
    </row>
    <row r="188" ht="13.5" thickBot="1"/>
    <row r="189" spans="1:7" ht="12.75">
      <c r="A189" s="3" t="s">
        <v>107</v>
      </c>
      <c r="B189" s="14"/>
      <c r="C189" s="14"/>
      <c r="D189" s="44"/>
      <c r="E189" s="44"/>
      <c r="F189" s="14"/>
      <c r="G189" s="45"/>
    </row>
    <row r="190" spans="1:7" ht="12.75">
      <c r="A190" s="6"/>
      <c r="B190" s="7"/>
      <c r="C190" s="7"/>
      <c r="D190" s="16"/>
      <c r="E190" s="16"/>
      <c r="F190" s="16"/>
      <c r="G190" s="17"/>
    </row>
    <row r="191" spans="1:7" ht="12.75">
      <c r="A191" s="6"/>
      <c r="B191" s="7" t="s">
        <v>108</v>
      </c>
      <c r="C191" s="7"/>
      <c r="D191" s="7"/>
      <c r="E191" s="7"/>
      <c r="F191" s="7"/>
      <c r="G191" s="8"/>
    </row>
    <row r="192" spans="1:7" ht="12.75">
      <c r="A192" s="6"/>
      <c r="B192" s="7" t="s">
        <v>109</v>
      </c>
      <c r="C192" s="7"/>
      <c r="D192" s="7" t="s">
        <v>110</v>
      </c>
      <c r="E192" s="7">
        <f>G192+F192</f>
        <v>203.36</v>
      </c>
      <c r="F192" s="7">
        <f>G192*$F$50</f>
        <v>39.36</v>
      </c>
      <c r="G192" s="40">
        <v>164</v>
      </c>
    </row>
    <row r="193" spans="1:7" ht="12.75">
      <c r="A193" s="6"/>
      <c r="B193" s="7" t="s">
        <v>111</v>
      </c>
      <c r="C193" s="7"/>
      <c r="D193" s="7" t="s">
        <v>112</v>
      </c>
      <c r="E193" s="7">
        <f>G193+F193</f>
        <v>6.448</v>
      </c>
      <c r="F193" s="7">
        <f>G193*$F$50</f>
        <v>1.248</v>
      </c>
      <c r="G193" s="40">
        <v>5.2</v>
      </c>
    </row>
    <row r="194" spans="1:7" ht="12.75">
      <c r="A194" s="6"/>
      <c r="B194" s="7"/>
      <c r="C194" s="7"/>
      <c r="D194" s="7"/>
      <c r="E194" s="7"/>
      <c r="F194" s="7"/>
      <c r="G194" s="8"/>
    </row>
    <row r="195" spans="1:7" ht="12.75">
      <c r="A195" s="6"/>
      <c r="B195" s="7" t="s">
        <v>174</v>
      </c>
      <c r="C195" s="7"/>
      <c r="D195" s="7"/>
      <c r="E195" s="7"/>
      <c r="F195" s="7"/>
      <c r="G195" s="8"/>
    </row>
    <row r="196" spans="1:7" ht="12.75">
      <c r="A196" s="6"/>
      <c r="B196" s="7"/>
      <c r="C196" s="7"/>
      <c r="D196" s="7"/>
      <c r="E196" s="7"/>
      <c r="F196" s="7"/>
      <c r="G196" s="8"/>
    </row>
    <row r="197" spans="1:7" ht="12.75">
      <c r="A197" s="6"/>
      <c r="B197" s="7" t="s">
        <v>152</v>
      </c>
      <c r="C197" s="7"/>
      <c r="D197" s="7" t="s">
        <v>30</v>
      </c>
      <c r="E197" s="7">
        <f>G197+F197</f>
        <v>74.4</v>
      </c>
      <c r="F197" s="7">
        <f>G197*$F$50</f>
        <v>14.399999999999999</v>
      </c>
      <c r="G197" s="8">
        <v>60</v>
      </c>
    </row>
    <row r="198" spans="1:7" ht="12.75">
      <c r="A198" s="6"/>
      <c r="B198" s="7"/>
      <c r="C198" s="7"/>
      <c r="D198" s="7"/>
      <c r="E198" s="7"/>
      <c r="F198" s="7"/>
      <c r="G198" s="8"/>
    </row>
    <row r="199" spans="1:7" ht="12.75">
      <c r="A199" s="6"/>
      <c r="B199" s="7" t="s">
        <v>113</v>
      </c>
      <c r="C199" s="7"/>
      <c r="D199" s="7"/>
      <c r="E199" s="7"/>
      <c r="F199" s="7"/>
      <c r="G199" s="8"/>
    </row>
    <row r="200" spans="1:7" ht="12.75">
      <c r="A200" s="6"/>
      <c r="B200" s="7" t="s">
        <v>114</v>
      </c>
      <c r="C200" s="7"/>
      <c r="D200" s="7"/>
      <c r="E200" s="7"/>
      <c r="F200" s="7"/>
      <c r="G200" s="8"/>
    </row>
    <row r="201" spans="1:7" ht="12.75">
      <c r="A201" s="6"/>
      <c r="B201" s="7"/>
      <c r="C201" s="7"/>
      <c r="D201" s="7"/>
      <c r="E201" s="7"/>
      <c r="F201" s="7"/>
      <c r="G201" s="8"/>
    </row>
    <row r="202" spans="1:7" ht="12.75">
      <c r="A202" s="6"/>
      <c r="B202" s="7" t="s">
        <v>115</v>
      </c>
      <c r="C202" s="7"/>
      <c r="D202" s="7"/>
      <c r="E202" s="7"/>
      <c r="F202" s="7"/>
      <c r="G202" s="8"/>
    </row>
    <row r="203" spans="1:7" ht="12.75">
      <c r="A203" s="6"/>
      <c r="B203" s="7" t="s">
        <v>116</v>
      </c>
      <c r="C203" s="7"/>
      <c r="D203" s="7"/>
      <c r="E203" s="7"/>
      <c r="F203" s="7"/>
      <c r="G203" s="8"/>
    </row>
    <row r="204" spans="1:7" ht="12.75">
      <c r="A204" s="6"/>
      <c r="B204" s="7"/>
      <c r="C204" s="7"/>
      <c r="D204" s="7"/>
      <c r="E204" s="7"/>
      <c r="F204" s="7"/>
      <c r="G204" s="8"/>
    </row>
    <row r="205" spans="1:7" ht="13.5" thickBot="1">
      <c r="A205" s="11"/>
      <c r="B205" s="12" t="s">
        <v>175</v>
      </c>
      <c r="C205" s="12"/>
      <c r="D205" s="12"/>
      <c r="E205" s="12"/>
      <c r="F205" s="12"/>
      <c r="G205" s="13"/>
    </row>
    <row r="206" ht="13.5" thickBot="1"/>
    <row r="207" spans="1:7" ht="12.75">
      <c r="A207" s="3" t="s">
        <v>117</v>
      </c>
      <c r="B207" s="14"/>
      <c r="C207" s="14"/>
      <c r="D207" s="14"/>
      <c r="E207" s="14"/>
      <c r="F207" s="14"/>
      <c r="G207" s="15"/>
    </row>
    <row r="208" spans="1:7" ht="12.75">
      <c r="A208" s="6"/>
      <c r="B208" s="7"/>
      <c r="C208" s="7"/>
      <c r="D208" s="7"/>
      <c r="E208" s="7"/>
      <c r="F208" s="7"/>
      <c r="G208" s="8"/>
    </row>
    <row r="209" spans="1:7" ht="12.75">
      <c r="A209" s="6"/>
      <c r="B209" s="7" t="s">
        <v>118</v>
      </c>
      <c r="C209" s="7"/>
      <c r="D209" s="7" t="s">
        <v>119</v>
      </c>
      <c r="E209" s="7">
        <f>G209+F209</f>
        <v>69.44</v>
      </c>
      <c r="F209" s="7">
        <f>G209*$F$50</f>
        <v>13.44</v>
      </c>
      <c r="G209" s="8">
        <v>56</v>
      </c>
    </row>
    <row r="210" spans="1:7" ht="12.75">
      <c r="A210" s="6"/>
      <c r="B210" s="7" t="s">
        <v>120</v>
      </c>
      <c r="C210" s="7"/>
      <c r="D210" s="7" t="s">
        <v>30</v>
      </c>
      <c r="E210" s="7">
        <f>G210+F210</f>
        <v>31</v>
      </c>
      <c r="F210" s="7">
        <f>G210*$F$50</f>
        <v>6</v>
      </c>
      <c r="G210" s="8">
        <v>25</v>
      </c>
    </row>
    <row r="211" spans="1:7" ht="12.75">
      <c r="A211" s="6"/>
      <c r="B211" s="7" t="s">
        <v>121</v>
      </c>
      <c r="C211" s="7"/>
      <c r="D211" s="7" t="s">
        <v>119</v>
      </c>
      <c r="E211" s="7">
        <f>G211+F211</f>
        <v>24.8</v>
      </c>
      <c r="F211" s="7">
        <f>G211*$F$50</f>
        <v>4.8</v>
      </c>
      <c r="G211" s="40">
        <v>20</v>
      </c>
    </row>
    <row r="212" spans="1:7" ht="12.75">
      <c r="A212" s="6"/>
      <c r="B212" s="7"/>
      <c r="C212" s="7"/>
      <c r="D212" s="7"/>
      <c r="E212" s="7"/>
      <c r="F212" s="7"/>
      <c r="G212" s="8"/>
    </row>
    <row r="213" spans="1:7" ht="12.75">
      <c r="A213" s="6"/>
      <c r="B213" s="7" t="s">
        <v>176</v>
      </c>
      <c r="C213" s="7"/>
      <c r="D213" s="7"/>
      <c r="E213" s="7"/>
      <c r="F213" s="7"/>
      <c r="G213" s="8"/>
    </row>
    <row r="214" spans="1:7" ht="12.75">
      <c r="A214" s="6"/>
      <c r="B214" s="7"/>
      <c r="C214" s="7"/>
      <c r="D214" s="7"/>
      <c r="E214" s="7"/>
      <c r="F214" s="7"/>
      <c r="G214" s="8"/>
    </row>
    <row r="215" spans="1:7" ht="13.5" thickBot="1">
      <c r="A215" s="11"/>
      <c r="B215" s="12" t="s">
        <v>122</v>
      </c>
      <c r="C215" s="12"/>
      <c r="D215" s="12"/>
      <c r="E215" s="12"/>
      <c r="F215" s="12"/>
      <c r="G215" s="13"/>
    </row>
    <row r="216" ht="13.5" thickBot="1"/>
    <row r="217" spans="1:7" ht="12.75">
      <c r="A217" s="20"/>
      <c r="B217" s="14"/>
      <c r="C217" s="14"/>
      <c r="D217" s="14"/>
      <c r="E217" s="23"/>
      <c r="F217" s="23"/>
      <c r="G217" s="24"/>
    </row>
    <row r="218" spans="1:7" ht="12.75">
      <c r="A218" s="9" t="s">
        <v>123</v>
      </c>
      <c r="B218" s="7"/>
      <c r="C218" s="7"/>
      <c r="D218" s="7"/>
      <c r="E218" s="7"/>
      <c r="F218" s="7"/>
      <c r="G218" s="8"/>
    </row>
    <row r="219" spans="1:7" ht="12.75">
      <c r="A219" s="6"/>
      <c r="B219" s="7" t="s">
        <v>124</v>
      </c>
      <c r="C219" s="7"/>
      <c r="D219" s="7" t="s">
        <v>125</v>
      </c>
      <c r="E219" s="7">
        <f>G219+F219</f>
        <v>9.548</v>
      </c>
      <c r="F219" s="7">
        <f>G219*$F$50</f>
        <v>1.8479999999999999</v>
      </c>
      <c r="G219" s="40">
        <v>7.7</v>
      </c>
    </row>
    <row r="220" spans="1:7" ht="13.5" thickBot="1">
      <c r="A220" s="11"/>
      <c r="B220" s="12" t="s">
        <v>126</v>
      </c>
      <c r="C220" s="12"/>
      <c r="D220" s="12" t="s">
        <v>125</v>
      </c>
      <c r="E220" s="12">
        <f>G220+F220</f>
        <v>15.5</v>
      </c>
      <c r="F220" s="12">
        <f>G220*$F$50</f>
        <v>3</v>
      </c>
      <c r="G220" s="13">
        <v>12.5</v>
      </c>
    </row>
    <row r="221" ht="13.5" thickBot="1"/>
    <row r="222" spans="1:7" ht="12.75">
      <c r="A222" s="3" t="s">
        <v>127</v>
      </c>
      <c r="B222" s="14"/>
      <c r="C222" s="14"/>
      <c r="D222" s="14"/>
      <c r="E222" s="14"/>
      <c r="F222" s="14"/>
      <c r="G222" s="15"/>
    </row>
    <row r="223" spans="1:7" ht="12.75">
      <c r="A223" s="6"/>
      <c r="B223" s="7"/>
      <c r="C223" s="7"/>
      <c r="D223" s="7"/>
      <c r="E223" s="7"/>
      <c r="F223" s="7"/>
      <c r="G223" s="8"/>
    </row>
    <row r="224" spans="1:7" ht="12.75">
      <c r="A224" s="6"/>
      <c r="B224" s="7" t="s">
        <v>128</v>
      </c>
      <c r="C224" s="7"/>
      <c r="D224" s="7"/>
      <c r="E224" s="7"/>
      <c r="F224" s="7"/>
      <c r="G224" s="8"/>
    </row>
    <row r="225" spans="1:7" ht="12.75">
      <c r="A225" s="6"/>
      <c r="B225" s="7" t="s">
        <v>129</v>
      </c>
      <c r="C225" s="7"/>
      <c r="D225" s="7" t="s">
        <v>130</v>
      </c>
      <c r="E225" s="7">
        <f>G225+F225</f>
        <v>1.612</v>
      </c>
      <c r="F225" s="7">
        <f>G225*$F$50</f>
        <v>0.312</v>
      </c>
      <c r="G225" s="8">
        <v>1.3</v>
      </c>
    </row>
    <row r="226" spans="1:7" ht="12.75">
      <c r="A226" s="6"/>
      <c r="B226" s="7" t="s">
        <v>131</v>
      </c>
      <c r="C226" s="7"/>
      <c r="D226" s="7" t="s">
        <v>130</v>
      </c>
      <c r="E226" s="7">
        <f>G226+F226</f>
        <v>2.356</v>
      </c>
      <c r="F226" s="7">
        <f>G226*$F$50</f>
        <v>0.45599999999999996</v>
      </c>
      <c r="G226" s="8">
        <v>1.9</v>
      </c>
    </row>
    <row r="227" spans="1:7" ht="12.75">
      <c r="A227" s="6"/>
      <c r="B227" s="7"/>
      <c r="C227" s="7"/>
      <c r="D227" s="7"/>
      <c r="E227" s="7"/>
      <c r="F227" s="7"/>
      <c r="G227" s="8"/>
    </row>
    <row r="228" spans="1:7" ht="13.5" thickBot="1">
      <c r="A228" s="11"/>
      <c r="B228" s="12" t="s">
        <v>132</v>
      </c>
      <c r="C228" s="12"/>
      <c r="D228" s="12"/>
      <c r="E228" s="12"/>
      <c r="F228" s="12"/>
      <c r="G228" s="13"/>
    </row>
    <row r="231" ht="13.5" thickBot="1"/>
    <row r="232" spans="1:7" ht="12.75">
      <c r="A232" s="21"/>
      <c r="B232" s="22" t="s">
        <v>133</v>
      </c>
      <c r="C232" s="23"/>
      <c r="D232" s="23"/>
      <c r="E232" s="23"/>
      <c r="F232" s="23"/>
      <c r="G232" s="24"/>
    </row>
    <row r="233" spans="1:7" ht="12.75">
      <c r="A233" s="25"/>
      <c r="B233" s="26"/>
      <c r="C233" s="26"/>
      <c r="D233" s="26"/>
      <c r="E233" s="26"/>
      <c r="F233" s="26"/>
      <c r="G233" s="27"/>
    </row>
    <row r="234" spans="1:7" ht="12.75">
      <c r="A234" s="25"/>
      <c r="B234" s="28" t="s">
        <v>134</v>
      </c>
      <c r="C234" s="26"/>
      <c r="D234" s="26"/>
      <c r="E234" s="26"/>
      <c r="F234" s="26"/>
      <c r="G234" s="27"/>
    </row>
    <row r="235" spans="1:7" ht="22.5">
      <c r="A235" s="32" t="s">
        <v>135</v>
      </c>
      <c r="B235" s="33"/>
      <c r="C235" s="33"/>
      <c r="D235" s="34"/>
      <c r="E235" s="38" t="s">
        <v>158</v>
      </c>
      <c r="F235" s="16" t="s">
        <v>157</v>
      </c>
      <c r="G235" s="17" t="s">
        <v>9</v>
      </c>
    </row>
    <row r="236" spans="1:7" ht="12.75">
      <c r="A236" s="25"/>
      <c r="B236" s="26"/>
      <c r="C236" s="26"/>
      <c r="D236" s="35"/>
      <c r="E236" s="7"/>
      <c r="F236" s="7"/>
      <c r="G236" s="8"/>
    </row>
    <row r="237" spans="1:7" ht="12.75">
      <c r="A237" s="25"/>
      <c r="B237" s="26" t="s">
        <v>136</v>
      </c>
      <c r="C237" s="26"/>
      <c r="D237" s="35"/>
      <c r="E237" s="7">
        <f>G237+F237</f>
        <v>44.019999999999996</v>
      </c>
      <c r="F237" s="7">
        <f>G237*$F$50</f>
        <v>8.52</v>
      </c>
      <c r="G237" s="8">
        <v>35.5</v>
      </c>
    </row>
    <row r="238" spans="1:7" ht="12.75">
      <c r="A238" s="25"/>
      <c r="B238" s="26" t="s">
        <v>137</v>
      </c>
      <c r="C238" s="26"/>
      <c r="D238" s="35"/>
      <c r="E238" s="7"/>
      <c r="F238" s="7"/>
      <c r="G238" s="8"/>
    </row>
    <row r="239" spans="1:7" ht="12.75">
      <c r="A239" s="25"/>
      <c r="B239" s="26" t="s">
        <v>138</v>
      </c>
      <c r="C239" s="26"/>
      <c r="D239" s="35"/>
      <c r="E239" s="7"/>
      <c r="F239" s="7"/>
      <c r="G239" s="8"/>
    </row>
    <row r="240" spans="1:7" ht="12.75">
      <c r="A240" s="25"/>
      <c r="B240" s="26" t="s">
        <v>139</v>
      </c>
      <c r="C240" s="26"/>
      <c r="D240" s="35"/>
      <c r="E240" s="7"/>
      <c r="F240" s="7"/>
      <c r="G240" s="8"/>
    </row>
    <row r="241" spans="1:7" ht="12.75">
      <c r="A241" s="25"/>
      <c r="B241" s="26" t="s">
        <v>140</v>
      </c>
      <c r="C241" s="26"/>
      <c r="D241" s="35"/>
      <c r="E241" s="7"/>
      <c r="F241" s="7"/>
      <c r="G241" s="8"/>
    </row>
    <row r="242" spans="1:7" ht="12.75">
      <c r="A242" s="25"/>
      <c r="B242" s="26"/>
      <c r="C242" s="26"/>
      <c r="D242" s="35"/>
      <c r="E242" s="7"/>
      <c r="F242" s="7"/>
      <c r="G242" s="8"/>
    </row>
    <row r="243" spans="1:7" ht="12.75">
      <c r="A243" s="25" t="s">
        <v>141</v>
      </c>
      <c r="B243" s="26"/>
      <c r="C243" s="26"/>
      <c r="D243" s="35"/>
      <c r="E243" s="7"/>
      <c r="F243" s="7"/>
      <c r="G243" s="8"/>
    </row>
    <row r="244" spans="1:7" ht="12.75">
      <c r="A244" s="25" t="s">
        <v>142</v>
      </c>
      <c r="B244" s="26"/>
      <c r="C244" s="26">
        <f>E237*2</f>
        <v>88.03999999999999</v>
      </c>
      <c r="D244" s="35"/>
      <c r="E244" s="7"/>
      <c r="F244" s="7"/>
      <c r="G244" s="8"/>
    </row>
    <row r="245" spans="1:10" ht="12.75">
      <c r="A245" s="41" t="s">
        <v>177</v>
      </c>
      <c r="B245" s="26"/>
      <c r="C245" s="26">
        <f>E237*2/2</f>
        <v>44.019999999999996</v>
      </c>
      <c r="D245" s="35"/>
      <c r="E245" s="7"/>
      <c r="F245" s="7"/>
      <c r="G245" s="8"/>
      <c r="J245" s="42"/>
    </row>
    <row r="246" spans="1:7" ht="12.75">
      <c r="A246" s="25" t="s">
        <v>143</v>
      </c>
      <c r="B246" s="26"/>
      <c r="C246" s="26">
        <v>85.56273925919999</v>
      </c>
      <c r="D246" s="35"/>
      <c r="E246" s="7"/>
      <c r="F246" s="7"/>
      <c r="G246" s="8"/>
    </row>
    <row r="247" spans="1:7" ht="12.75">
      <c r="A247" s="25" t="s">
        <v>144</v>
      </c>
      <c r="B247" s="26"/>
      <c r="C247" s="50">
        <f>E237*0.15*2</f>
        <v>13.205999999999998</v>
      </c>
      <c r="D247" s="35"/>
      <c r="E247" s="7"/>
      <c r="F247" s="7"/>
      <c r="G247" s="8"/>
    </row>
    <row r="248" spans="1:7" ht="12.75">
      <c r="A248" s="25" t="s">
        <v>145</v>
      </c>
      <c r="B248" s="26"/>
      <c r="C248" s="50">
        <v>7.61</v>
      </c>
      <c r="D248" s="35"/>
      <c r="E248" s="7"/>
      <c r="F248" s="7"/>
      <c r="G248" s="8"/>
    </row>
    <row r="249" spans="1:7" ht="12.75">
      <c r="A249" s="25" t="s">
        <v>146</v>
      </c>
      <c r="B249" s="26"/>
      <c r="C249" s="26">
        <f>SUM(C244:C248)</f>
        <v>238.4387392592</v>
      </c>
      <c r="D249" s="35"/>
      <c r="E249" s="7">
        <f>C249</f>
        <v>238.4387392592</v>
      </c>
      <c r="F249" s="7">
        <f>201.02-(201.02/1.24)</f>
        <v>38.90709677419355</v>
      </c>
      <c r="G249" s="40">
        <f>E249-F249</f>
        <v>199.53164248500644</v>
      </c>
    </row>
    <row r="250" spans="1:7" ht="12.75">
      <c r="A250" s="25"/>
      <c r="B250" s="26"/>
      <c r="C250" s="26"/>
      <c r="D250" s="35"/>
      <c r="E250" s="7"/>
      <c r="F250" s="7"/>
      <c r="G250" s="8"/>
    </row>
    <row r="251" spans="1:7" ht="12.75">
      <c r="A251" s="25" t="s">
        <v>147</v>
      </c>
      <c r="B251" s="26"/>
      <c r="C251" s="26"/>
      <c r="D251" s="35"/>
      <c r="E251" s="7"/>
      <c r="F251" s="7"/>
      <c r="G251" s="8"/>
    </row>
    <row r="252" spans="1:7" ht="12.75">
      <c r="A252" s="41" t="s">
        <v>178</v>
      </c>
      <c r="B252" s="26"/>
      <c r="C252" s="26"/>
      <c r="D252" s="35"/>
      <c r="E252" s="7"/>
      <c r="F252" s="7"/>
      <c r="G252" s="8"/>
    </row>
    <row r="253" spans="1:7" ht="13.5" thickBot="1">
      <c r="A253" s="29"/>
      <c r="B253" s="30" t="s">
        <v>148</v>
      </c>
      <c r="C253" s="30">
        <f>C244</f>
        <v>88.03999999999999</v>
      </c>
      <c r="D253" s="36"/>
      <c r="E253" s="12"/>
      <c r="F253" s="12"/>
      <c r="G253" s="13"/>
    </row>
    <row r="257" spans="2:20" ht="48.75" customHeight="1">
      <c r="B257" s="56"/>
      <c r="C257" s="56"/>
      <c r="D257" s="56"/>
      <c r="E257" s="56"/>
      <c r="F257" s="56"/>
      <c r="G257" s="56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</row>
    <row r="258" spans="2:7" ht="46.5" customHeight="1">
      <c r="B258" s="56"/>
      <c r="C258" s="56"/>
      <c r="D258" s="56"/>
      <c r="E258" s="56"/>
      <c r="F258" s="56"/>
      <c r="G258" s="56"/>
    </row>
  </sheetData>
  <sheetProtection/>
  <mergeCells count="2">
    <mergeCell ref="B258:G258"/>
    <mergeCell ref="B257:G257"/>
  </mergeCells>
  <printOptions/>
  <pageMargins left="0.4330708661417323" right="0.23622047244094488" top="0.7480314960629921" bottom="0.7480314960629921" header="0.31496062992125984" footer="0.31496062992125984"/>
  <pageSetup horizontalDpi="300" verticalDpi="300" orientation="portrait" paperSize="9" scale="94" r:id="rId1"/>
  <headerFooter>
    <oddFooter>&amp;C
</oddFooter>
  </headerFooter>
  <rowBreaks count="5" manualBreakCount="5">
    <brk id="44" max="255" man="1"/>
    <brk id="91" max="255" man="1"/>
    <brk id="141" max="255" man="1"/>
    <brk id="178" max="255" man="1"/>
    <brk id="2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Jokilaaksojen pelastuslaitos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tuomo.kallio</dc:creator>
  <cp:keywords/>
  <dc:description/>
  <cp:lastModifiedBy>Aila Pitkäkoski</cp:lastModifiedBy>
  <cp:lastPrinted>2019-09-28T07:14:29Z</cp:lastPrinted>
  <dcterms:created xsi:type="dcterms:W3CDTF">2011-11-25T12:42:25Z</dcterms:created>
  <dcterms:modified xsi:type="dcterms:W3CDTF">2020-10-06T06:18:41Z</dcterms:modified>
  <cp:category/>
  <cp:version/>
  <cp:contentType/>
  <cp:contentStatus/>
</cp:coreProperties>
</file>